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gbert\Desktop\Validieren 3\Kai_E3\"/>
    </mc:Choice>
  </mc:AlternateContent>
  <bookViews>
    <workbookView xWindow="0" yWindow="0" windowWidth="23040" windowHeight="9576"/>
  </bookViews>
  <sheets>
    <sheet name="Kostenübersicht" sheetId="10" r:id="rId1"/>
    <sheet name="E-Profil" sheetId="5" r:id="rId2"/>
    <sheet name="Sprachschule" sheetId="6" r:id="rId3"/>
  </sheets>
  <definedNames>
    <definedName name="_xlnm._FilterDatabase" localSheetId="1" hidden="1">'E-Profil'!$A$3:$J$127</definedName>
  </definedNames>
  <calcPr calcId="152511" concurrentCalc="0"/>
</workbook>
</file>

<file path=xl/calcChain.xml><?xml version="1.0" encoding="utf-8"?>
<calcChain xmlns="http://schemas.openxmlformats.org/spreadsheetml/2006/main">
  <c r="G131" i="5" l="1"/>
  <c r="G130" i="5"/>
  <c r="K131" i="5"/>
  <c r="K132" i="5"/>
  <c r="K130" i="5"/>
  <c r="K127" i="5"/>
  <c r="L5" i="5"/>
  <c r="L6" i="5"/>
  <c r="L7" i="5"/>
  <c r="L8" i="5"/>
  <c r="L9" i="5"/>
  <c r="L10" i="5"/>
  <c r="L11" i="5"/>
  <c r="L12" i="5"/>
  <c r="L13" i="5"/>
  <c r="L14" i="5"/>
  <c r="L15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2" i="5"/>
  <c r="L113" i="5"/>
  <c r="L114" i="5"/>
  <c r="L115" i="5"/>
  <c r="L116" i="5"/>
  <c r="L117" i="5"/>
  <c r="L118" i="5"/>
  <c r="L119" i="5"/>
  <c r="L120" i="5"/>
  <c r="L121" i="5"/>
  <c r="L122" i="5"/>
  <c r="L123" i="5"/>
  <c r="L124" i="5"/>
  <c r="L125" i="5"/>
  <c r="L126" i="5"/>
  <c r="L127" i="5"/>
  <c r="L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K38" i="5"/>
  <c r="K39" i="5"/>
  <c r="K40" i="5"/>
  <c r="K41" i="5"/>
  <c r="K42" i="5"/>
  <c r="K43" i="5"/>
  <c r="K44" i="5"/>
  <c r="K45" i="5"/>
  <c r="K46" i="5"/>
  <c r="K47" i="5"/>
  <c r="K48" i="5"/>
  <c r="K49" i="5"/>
  <c r="K50" i="5"/>
  <c r="K51" i="5"/>
  <c r="K52" i="5"/>
  <c r="K53" i="5"/>
  <c r="K54" i="5"/>
  <c r="K55" i="5"/>
  <c r="K56" i="5"/>
  <c r="K57" i="5"/>
  <c r="K58" i="5"/>
  <c r="K59" i="5"/>
  <c r="K60" i="5"/>
  <c r="K61" i="5"/>
  <c r="K62" i="5"/>
  <c r="K63" i="5"/>
  <c r="K64" i="5"/>
  <c r="K65" i="5"/>
  <c r="K66" i="5"/>
  <c r="K67" i="5"/>
  <c r="K68" i="5"/>
  <c r="K69" i="5"/>
  <c r="K70" i="5"/>
  <c r="K71" i="5"/>
  <c r="K72" i="5"/>
  <c r="K73" i="5"/>
  <c r="K74" i="5"/>
  <c r="K75" i="5"/>
  <c r="K76" i="5"/>
  <c r="K77" i="5"/>
  <c r="K78" i="5"/>
  <c r="K79" i="5"/>
  <c r="K80" i="5"/>
  <c r="K81" i="5"/>
  <c r="K82" i="5"/>
  <c r="K83" i="5"/>
  <c r="K84" i="5"/>
  <c r="K85" i="5"/>
  <c r="K86" i="5"/>
  <c r="K87" i="5"/>
  <c r="K88" i="5"/>
  <c r="K89" i="5"/>
  <c r="K90" i="5"/>
  <c r="K91" i="5"/>
  <c r="K92" i="5"/>
  <c r="K93" i="5"/>
  <c r="K94" i="5"/>
  <c r="K95" i="5"/>
  <c r="K96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124" i="5"/>
  <c r="K125" i="5"/>
  <c r="K126" i="5"/>
  <c r="K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0" i="5"/>
  <c r="H41" i="5"/>
  <c r="H42" i="5"/>
  <c r="H43" i="5"/>
  <c r="H44" i="5"/>
  <c r="H45" i="5"/>
  <c r="H46" i="5"/>
  <c r="H47" i="5"/>
  <c r="H48" i="5"/>
  <c r="H49" i="5"/>
  <c r="H50" i="5"/>
  <c r="H51" i="5"/>
  <c r="H52" i="5"/>
  <c r="H53" i="5"/>
  <c r="H54" i="5"/>
  <c r="H55" i="5"/>
  <c r="H56" i="5"/>
  <c r="H57" i="5"/>
  <c r="H58" i="5"/>
  <c r="H59" i="5"/>
  <c r="H60" i="5"/>
  <c r="H61" i="5"/>
  <c r="H62" i="5"/>
  <c r="H63" i="5"/>
  <c r="H64" i="5"/>
  <c r="H65" i="5"/>
  <c r="H66" i="5"/>
  <c r="H67" i="5"/>
  <c r="H68" i="5"/>
  <c r="H69" i="5"/>
  <c r="H70" i="5"/>
  <c r="H71" i="5"/>
  <c r="H72" i="5"/>
  <c r="H73" i="5"/>
  <c r="H74" i="5"/>
  <c r="H75" i="5"/>
  <c r="H76" i="5"/>
  <c r="H77" i="5"/>
  <c r="H78" i="5"/>
  <c r="H79" i="5"/>
  <c r="H80" i="5"/>
  <c r="H81" i="5"/>
  <c r="H82" i="5"/>
  <c r="H83" i="5"/>
  <c r="H84" i="5"/>
  <c r="H85" i="5"/>
  <c r="H86" i="5"/>
  <c r="H87" i="5"/>
  <c r="H88" i="5"/>
  <c r="H89" i="5"/>
  <c r="H90" i="5"/>
  <c r="H91" i="5"/>
  <c r="H92" i="5"/>
  <c r="H93" i="5"/>
  <c r="H94" i="5"/>
  <c r="H95" i="5"/>
  <c r="H96" i="5"/>
  <c r="H97" i="5"/>
  <c r="H98" i="5"/>
  <c r="H99" i="5"/>
  <c r="H100" i="5"/>
  <c r="H101" i="5"/>
  <c r="H102" i="5"/>
  <c r="H103" i="5"/>
  <c r="H104" i="5"/>
  <c r="H105" i="5"/>
  <c r="H106" i="5"/>
  <c r="H107" i="5"/>
  <c r="H108" i="5"/>
  <c r="H109" i="5"/>
  <c r="H110" i="5"/>
  <c r="H111" i="5"/>
  <c r="H112" i="5"/>
  <c r="H113" i="5"/>
  <c r="H114" i="5"/>
  <c r="H115" i="5"/>
  <c r="H116" i="5"/>
  <c r="H117" i="5"/>
  <c r="H118" i="5"/>
  <c r="H119" i="5"/>
  <c r="H120" i="5"/>
  <c r="H121" i="5"/>
  <c r="H122" i="5"/>
  <c r="H123" i="5"/>
  <c r="H124" i="5"/>
  <c r="H125" i="5"/>
  <c r="H126" i="5"/>
  <c r="H127" i="5"/>
  <c r="H4" i="5"/>
  <c r="C26" i="10"/>
  <c r="D26" i="10"/>
  <c r="B26" i="10"/>
  <c r="C21" i="10"/>
  <c r="D21" i="10"/>
  <c r="B21" i="10"/>
  <c r="E20" i="10"/>
  <c r="E19" i="10"/>
  <c r="C16" i="10"/>
  <c r="D16" i="10"/>
  <c r="B16" i="10"/>
  <c r="C14" i="10"/>
  <c r="D14" i="10"/>
  <c r="B14" i="10"/>
</calcChain>
</file>

<file path=xl/sharedStrings.xml><?xml version="1.0" encoding="utf-8"?>
<sst xmlns="http://schemas.openxmlformats.org/spreadsheetml/2006/main" count="929" uniqueCount="384">
  <si>
    <t>Nachname</t>
  </si>
  <si>
    <t>Vorname</t>
  </si>
  <si>
    <t>Lambert</t>
  </si>
  <si>
    <t>Amstutz</t>
  </si>
  <si>
    <t>Alois</t>
  </si>
  <si>
    <t>Hauser</t>
  </si>
  <si>
    <t>Anita</t>
  </si>
  <si>
    <t>Trachsel</t>
  </si>
  <si>
    <t>Benjamin</t>
  </si>
  <si>
    <t>Stolz</t>
  </si>
  <si>
    <t>Björn</t>
  </si>
  <si>
    <t>Federer</t>
  </si>
  <si>
    <t>Dölf</t>
  </si>
  <si>
    <t>Dominik</t>
  </si>
  <si>
    <t>Stegmüller</t>
  </si>
  <si>
    <t>Doris</t>
  </si>
  <si>
    <t>Müller</t>
  </si>
  <si>
    <t>Meister</t>
  </si>
  <si>
    <t>Bachmann</t>
  </si>
  <si>
    <t>Meier</t>
  </si>
  <si>
    <t>Schmid</t>
  </si>
  <si>
    <t>PLZ</t>
  </si>
  <si>
    <t>Ort</t>
  </si>
  <si>
    <t>Alter</t>
  </si>
  <si>
    <t>Bernstrasse 15</t>
  </si>
  <si>
    <t>Haldengasse 29</t>
  </si>
  <si>
    <t>Oberer Graben 35</t>
  </si>
  <si>
    <t>Felsenegg 1</t>
  </si>
  <si>
    <t>Brodlaube 2</t>
  </si>
  <si>
    <t>Nationalstrasse 19</t>
  </si>
  <si>
    <t>Dennerstrasse 83</t>
  </si>
  <si>
    <t>Im Winkel 3</t>
  </si>
  <si>
    <t>Industriestrasse 11</t>
  </si>
  <si>
    <t>Juchrainstrasse 8</t>
  </si>
  <si>
    <t>Panoramaweg 1</t>
  </si>
  <si>
    <t>Ifang</t>
  </si>
  <si>
    <t>Luzern</t>
  </si>
  <si>
    <t>Curik</t>
  </si>
  <si>
    <t>Carlos</t>
  </si>
  <si>
    <t>Stein 6</t>
  </si>
  <si>
    <t>Gisler</t>
  </si>
  <si>
    <t>Dave</t>
  </si>
  <si>
    <t>Rohrmatte 2</t>
  </si>
  <si>
    <t>Hegner</t>
  </si>
  <si>
    <t>Moser</t>
  </si>
  <si>
    <t>Daniel</t>
  </si>
  <si>
    <t>Seegässli 99</t>
  </si>
  <si>
    <t>Grass</t>
  </si>
  <si>
    <t>Derungs</t>
  </si>
  <si>
    <t>Christian</t>
  </si>
  <si>
    <t>Bachofen</t>
  </si>
  <si>
    <t>Adrian</t>
  </si>
  <si>
    <t>Bächi</t>
  </si>
  <si>
    <t>Andreas</t>
  </si>
  <si>
    <t>Wiedingstr 30</t>
  </si>
  <si>
    <t>Deuringer</t>
  </si>
  <si>
    <t>Christoph</t>
  </si>
  <si>
    <t>Baciocchi</t>
  </si>
  <si>
    <t>Anna</t>
  </si>
  <si>
    <t>Charles</t>
  </si>
  <si>
    <t>Blättler</t>
  </si>
  <si>
    <t>Rosengartenweg 1</t>
  </si>
  <si>
    <t>Ehinger</t>
  </si>
  <si>
    <t>Claudia</t>
  </si>
  <si>
    <t xml:space="preserve">Conti </t>
  </si>
  <si>
    <t>Birgit</t>
  </si>
  <si>
    <t>Suhrgasse 22</t>
  </si>
  <si>
    <t>Blöchlinger-Hangartner</t>
  </si>
  <si>
    <t>Annamarie</t>
  </si>
  <si>
    <t>Bergstrasse 55</t>
  </si>
  <si>
    <t>Dürst</t>
  </si>
  <si>
    <t>Berni</t>
  </si>
  <si>
    <t>Wiesenweg 3</t>
  </si>
  <si>
    <t>Gügler</t>
  </si>
  <si>
    <t>Bellwald</t>
  </si>
  <si>
    <t>Andy</t>
  </si>
  <si>
    <t>Weihergass 3</t>
  </si>
  <si>
    <t xml:space="preserve">Gisi </t>
  </si>
  <si>
    <t>Rollhafen 40</t>
  </si>
  <si>
    <t>Bragagnolo</t>
  </si>
  <si>
    <t>Béatrice</t>
  </si>
  <si>
    <t>Verenaweg 1</t>
  </si>
  <si>
    <t>Graf</t>
  </si>
  <si>
    <t>Didier</t>
  </si>
  <si>
    <t>Robert Seidel-Hof 6</t>
  </si>
  <si>
    <t>Heiniger</t>
  </si>
  <si>
    <t>Fröhlich</t>
  </si>
  <si>
    <t>Cornelia</t>
  </si>
  <si>
    <t>Bühler</t>
  </si>
  <si>
    <t>Caroline</t>
  </si>
  <si>
    <t>Spitzweg 2</t>
  </si>
  <si>
    <t>Cham</t>
  </si>
  <si>
    <t>Buchmann</t>
  </si>
  <si>
    <t>Benno</t>
  </si>
  <si>
    <t>Kirchgasse 21</t>
  </si>
  <si>
    <t>Frey</t>
  </si>
  <si>
    <t>Colette</t>
  </si>
  <si>
    <t>Engweg 14</t>
  </si>
  <si>
    <t>Bruno</t>
  </si>
  <si>
    <t>Löwenstrasse 3</t>
  </si>
  <si>
    <t>Bolliger</t>
  </si>
  <si>
    <t>Zwischenbächen 3</t>
  </si>
  <si>
    <t>Michel</t>
  </si>
  <si>
    <t>Draeger</t>
  </si>
  <si>
    <t>Barbara</t>
  </si>
  <si>
    <t>Langweid 4</t>
  </si>
  <si>
    <t>Alice</t>
  </si>
  <si>
    <t>Fuller</t>
  </si>
  <si>
    <t>Chottenrain 22</t>
  </si>
  <si>
    <t>Gutmann</t>
  </si>
  <si>
    <t>Magnusstrasse 32</t>
  </si>
  <si>
    <t>Heiz</t>
  </si>
  <si>
    <t>Edgar</t>
  </si>
  <si>
    <t>Biberlinstrasse 17</t>
  </si>
  <si>
    <t>Hübscher</t>
  </si>
  <si>
    <t>Thujastrasse 31</t>
  </si>
  <si>
    <t>Martignoni</t>
  </si>
  <si>
    <t>Lerchenberg 43</t>
  </si>
  <si>
    <t>Mayer</t>
  </si>
  <si>
    <t>Anton</t>
  </si>
  <si>
    <t>Bahnhofstrasse 152</t>
  </si>
  <si>
    <t>Meisner</t>
  </si>
  <si>
    <t>Dieter</t>
  </si>
  <si>
    <t>Langener Weg 56</t>
  </si>
  <si>
    <t>Merz</t>
  </si>
  <si>
    <t>Ankerstrasse 42</t>
  </si>
  <si>
    <t>Neeserweg 24</t>
  </si>
  <si>
    <t>Nägeli</t>
  </si>
  <si>
    <t>Zentralstrasse 32</t>
  </si>
  <si>
    <t>Peyer</t>
  </si>
  <si>
    <t>Corinne</t>
  </si>
  <si>
    <t>Baumackerstrasse 91</t>
  </si>
  <si>
    <t>Reitmann</t>
  </si>
  <si>
    <t>Riecken</t>
  </si>
  <si>
    <t>Flugplatzweg 1</t>
  </si>
  <si>
    <t>Rodrigues</t>
  </si>
  <si>
    <t>Eduardo</t>
  </si>
  <si>
    <t>Nordstrasse 23</t>
  </si>
  <si>
    <t>Schmidt</t>
  </si>
  <si>
    <t>Carla</t>
  </si>
  <si>
    <t>Albulastrasse 29</t>
  </si>
  <si>
    <t>Armin</t>
  </si>
  <si>
    <t>Arnold</t>
  </si>
  <si>
    <t>Bättig</t>
  </si>
  <si>
    <t>Ineichen</t>
  </si>
  <si>
    <t>Wägli</t>
  </si>
  <si>
    <t>Schafmattengasse 2</t>
  </si>
  <si>
    <t>Goldgasse 3</t>
  </si>
  <si>
    <t>Spielwiese 6</t>
  </si>
  <si>
    <t>Danieli</t>
  </si>
  <si>
    <t>Hölzlistrasse 20</t>
  </si>
  <si>
    <t>Hürlimann</t>
  </si>
  <si>
    <t>Obere Studen 19</t>
  </si>
  <si>
    <t>Dietschenen 10</t>
  </si>
  <si>
    <t>Hodel</t>
  </si>
  <si>
    <t>Roos</t>
  </si>
  <si>
    <t>Amrein</t>
  </si>
  <si>
    <t>Schafmattengasse 3</t>
  </si>
  <si>
    <t>Elisabeth</t>
  </si>
  <si>
    <t>Aeby</t>
  </si>
  <si>
    <t>Eduard</t>
  </si>
  <si>
    <t>Rutz</t>
  </si>
  <si>
    <t>Dreifelderweg 5</t>
  </si>
  <si>
    <t>Täss</t>
  </si>
  <si>
    <t>Dreifelderweg 7</t>
  </si>
  <si>
    <t>Johner</t>
  </si>
  <si>
    <t>Edit</t>
  </si>
  <si>
    <t>Weinhaldenstrasse 23</t>
  </si>
  <si>
    <t>Caltagirone</t>
  </si>
  <si>
    <t>Eckerhard</t>
  </si>
  <si>
    <t>Höhenweg 9</t>
  </si>
  <si>
    <t>Krummenacher</t>
  </si>
  <si>
    <t>Davide</t>
  </si>
  <si>
    <t>Lichtenhahn</t>
  </si>
  <si>
    <t>David</t>
  </si>
  <si>
    <t>Longchamp</t>
  </si>
  <si>
    <t>Daniela</t>
  </si>
  <si>
    <t>Stauffacherstrasse 77</t>
  </si>
  <si>
    <t>Dorfgässli 5</t>
  </si>
  <si>
    <t>Schaffner</t>
  </si>
  <si>
    <t>Dreifelderweg 8</t>
  </si>
  <si>
    <t>Lussi</t>
  </si>
  <si>
    <t>Hasenweg 10</t>
  </si>
  <si>
    <t>Schwyter</t>
  </si>
  <si>
    <t>Zumthor</t>
  </si>
  <si>
    <t>Damian</t>
  </si>
  <si>
    <t>Stirnimann</t>
  </si>
  <si>
    <t>Stulz</t>
  </si>
  <si>
    <t>Gutknecht</t>
  </si>
  <si>
    <t>Dreifelderweg 9</t>
  </si>
  <si>
    <t>Christine</t>
  </si>
  <si>
    <t>Vogel</t>
  </si>
  <si>
    <t>Christina</t>
  </si>
  <si>
    <t>Werthmüller</t>
  </si>
  <si>
    <t>Wissgott</t>
  </si>
  <si>
    <t>Luz</t>
  </si>
  <si>
    <t>Knuppenweg 10</t>
  </si>
  <si>
    <t>Gubelmann</t>
  </si>
  <si>
    <t>Beat</t>
  </si>
  <si>
    <t>Zumsteg</t>
  </si>
  <si>
    <t>Siegrist</t>
  </si>
  <si>
    <t>Audrey</t>
  </si>
  <si>
    <t>Jäggi</t>
  </si>
  <si>
    <t>Antonio</t>
  </si>
  <si>
    <t>Anette</t>
  </si>
  <si>
    <t>Bahnhofplatz 1</t>
  </si>
  <si>
    <t>Andrea</t>
  </si>
  <si>
    <t>Alexandra</t>
  </si>
  <si>
    <t>Albert</t>
  </si>
  <si>
    <t>m</t>
  </si>
  <si>
    <t>w</t>
  </si>
  <si>
    <t>Sursee</t>
  </si>
  <si>
    <t>Carl</t>
  </si>
  <si>
    <t>Oberfeld 2</t>
  </si>
  <si>
    <t>Emmenbrücke</t>
  </si>
  <si>
    <t>Kriens</t>
  </si>
  <si>
    <t>Bütler</t>
  </si>
  <si>
    <t>Rathausstrasse 23</t>
  </si>
  <si>
    <t>Dahinden</t>
  </si>
  <si>
    <t>Bahnhofstrasse 12</t>
  </si>
  <si>
    <t>Engel</t>
  </si>
  <si>
    <t>Anne-Marie</t>
  </si>
  <si>
    <t>Furrer</t>
  </si>
  <si>
    <t>Gloor</t>
  </si>
  <si>
    <t>Alex</t>
  </si>
  <si>
    <t>Sagenmatte 4</t>
  </si>
  <si>
    <t>Hess</t>
  </si>
  <si>
    <t>Feld 3</t>
  </si>
  <si>
    <t>Berta</t>
  </si>
  <si>
    <t>Sonnenrain 10</t>
  </si>
  <si>
    <t>Edi</t>
  </si>
  <si>
    <t>Grassweg 50</t>
  </si>
  <si>
    <t>Jäger</t>
  </si>
  <si>
    <t>Postplatz 4</t>
  </si>
  <si>
    <t>Unterägeri</t>
  </si>
  <si>
    <t>Küchler</t>
  </si>
  <si>
    <t>Sandgruebestrasse 1</t>
  </si>
  <si>
    <t>Lauber</t>
  </si>
  <si>
    <t>Lenherr</t>
  </si>
  <si>
    <t>Turnenhof</t>
  </si>
  <si>
    <t>Bergstrasse 33</t>
  </si>
  <si>
    <t>Meyer</t>
  </si>
  <si>
    <t>Alfons</t>
  </si>
  <si>
    <t>Zürcherstrasse 34</t>
  </si>
  <si>
    <t>Bahnhofstrasse 7</t>
  </si>
  <si>
    <t>Rast</t>
  </si>
  <si>
    <t>Balmstrasse 4</t>
  </si>
  <si>
    <t>Elena</t>
  </si>
  <si>
    <t>Weidtobelweg 8</t>
  </si>
  <si>
    <t>Rufer</t>
  </si>
  <si>
    <t>Stadthausstrasse 44</t>
  </si>
  <si>
    <t>Scheuber</t>
  </si>
  <si>
    <t>Surentalstrasse 13</t>
  </si>
  <si>
    <t>Untere Gründlistrasse 3</t>
  </si>
  <si>
    <t>Singer</t>
  </si>
  <si>
    <t>Zinzikerweg 10</t>
  </si>
  <si>
    <t>Sprörri</t>
  </si>
  <si>
    <t>Beda</t>
  </si>
  <si>
    <t>Zelglistrasse 198</t>
  </si>
  <si>
    <t>Tannen</t>
  </si>
  <si>
    <t>Freiestrasse 7</t>
  </si>
  <si>
    <t>Theiler</t>
  </si>
  <si>
    <t>Werner-Kälin-Strasse 11</t>
  </si>
  <si>
    <t>Ulmann</t>
  </si>
  <si>
    <t>Schönheim</t>
  </si>
  <si>
    <t>Neuwegstrasse 3</t>
  </si>
  <si>
    <t>von Holzen</t>
  </si>
  <si>
    <t>Kraftstrasse 44</t>
  </si>
  <si>
    <t>Vonwil</t>
  </si>
  <si>
    <t>Feldheim</t>
  </si>
  <si>
    <t>Wälti</t>
  </si>
  <si>
    <t>Wiesendangerstrasse</t>
  </si>
  <si>
    <t>Weger</t>
  </si>
  <si>
    <t>Zürichstrasse 57</t>
  </si>
  <si>
    <t>Triengen</t>
  </si>
  <si>
    <t>Bernhard</t>
  </si>
  <si>
    <t>Corina</t>
  </si>
  <si>
    <t>Beatrice</t>
  </si>
  <si>
    <t>Amanda</t>
  </si>
  <si>
    <t>Furgler</t>
  </si>
  <si>
    <t>Demmer</t>
  </si>
  <si>
    <t>Formaz</t>
  </si>
  <si>
    <t>Kost</t>
  </si>
  <si>
    <t>Allemann</t>
  </si>
  <si>
    <t>Hasenweg 30</t>
  </si>
  <si>
    <t>Wiesentalstrasse 13</t>
  </si>
  <si>
    <t>Schulweg 31</t>
  </si>
  <si>
    <t>Zürcherstrasse 116</t>
  </si>
  <si>
    <t>Töpferstrasse 38</t>
  </si>
  <si>
    <t>Sempacherstrasse 19</t>
  </si>
  <si>
    <t>Schulstrasse 98</t>
  </si>
  <si>
    <t>Schulstrasse 6</t>
  </si>
  <si>
    <t>Schulstrasse 200</t>
  </si>
  <si>
    <t>Rütistrasse 26</t>
  </si>
  <si>
    <t>Rotbuchstrasse 20</t>
  </si>
  <si>
    <t>Ringstrasse 11</t>
  </si>
  <si>
    <t>Rietmattstrasse 14</t>
  </si>
  <si>
    <t>Rheinhaldenstrasse 96</t>
  </si>
  <si>
    <t>Rebbergstrasse 30</t>
  </si>
  <si>
    <t>Bahnhofstrasse 26</t>
  </si>
  <si>
    <t>Dorfhaldenstrasse 13</t>
  </si>
  <si>
    <t>Künzlistrasse 20</t>
  </si>
  <si>
    <t>Brauerstrasse 32</t>
  </si>
  <si>
    <t>Chellenstrasse 16e</t>
  </si>
  <si>
    <t>Engelstrasse 6</t>
  </si>
  <si>
    <t>Pilatusstrasse 9</t>
  </si>
  <si>
    <t>Rümikerstrasse 60</t>
  </si>
  <si>
    <t>Hohlweg 13</t>
  </si>
  <si>
    <t>Unterfeld 13</t>
  </si>
  <si>
    <t>Burgweg 13</t>
  </si>
  <si>
    <t>Ifang 6</t>
  </si>
  <si>
    <t>Strasse</t>
  </si>
  <si>
    <t>Rothenburg</t>
  </si>
  <si>
    <t>Schachen</t>
  </si>
  <si>
    <t>Hochdorf</t>
  </si>
  <si>
    <t>Meierskappel</t>
  </si>
  <si>
    <t>Eschenbach</t>
  </si>
  <si>
    <t>Reiden</t>
  </si>
  <si>
    <t>Rain</t>
  </si>
  <si>
    <t>Malters</t>
  </si>
  <si>
    <t>Ballwil</t>
  </si>
  <si>
    <t>Neuenkirch</t>
  </si>
  <si>
    <t>Pratteln</t>
  </si>
  <si>
    <t>Adligenswil</t>
  </si>
  <si>
    <t>Entlebuch</t>
  </si>
  <si>
    <t>Buchrain</t>
  </si>
  <si>
    <t>Amsteg</t>
  </si>
  <si>
    <t>Obernau</t>
  </si>
  <si>
    <t>Urswil</t>
  </si>
  <si>
    <t>Erstfeld</t>
  </si>
  <si>
    <t>Roggliswil</t>
  </si>
  <si>
    <t>Schötz</t>
  </si>
  <si>
    <t>Luzernerstrasse 96</t>
  </si>
  <si>
    <t>Klasse</t>
  </si>
  <si>
    <t>ke2a</t>
  </si>
  <si>
    <t>ke2b</t>
  </si>
  <si>
    <t>ke2c</t>
  </si>
  <si>
    <t>ke2d</t>
  </si>
  <si>
    <t>ke2e</t>
  </si>
  <si>
    <t>ke2f</t>
  </si>
  <si>
    <t>G.</t>
  </si>
  <si>
    <t>Eastbourne School of English</t>
  </si>
  <si>
    <t>The English Language Centre</t>
  </si>
  <si>
    <t>Richard Language College</t>
  </si>
  <si>
    <t>England</t>
  </si>
  <si>
    <t>Zusammenstellung der Leistungen und Kosten</t>
  </si>
  <si>
    <t>S-ID</t>
  </si>
  <si>
    <t>Sprachschule</t>
  </si>
  <si>
    <t>RLC</t>
  </si>
  <si>
    <t>ELC</t>
  </si>
  <si>
    <t>ESE</t>
  </si>
  <si>
    <t>E-Profil (ke2a, 2b)</t>
  </si>
  <si>
    <t>E-Profil (ke2c)</t>
  </si>
  <si>
    <t>Gruppe 1</t>
  </si>
  <si>
    <t>Gruppe 2</t>
  </si>
  <si>
    <t>Gruppe 3</t>
  </si>
  <si>
    <t>prozentuale Änderung zu 2016</t>
  </si>
  <si>
    <t>Klassen</t>
  </si>
  <si>
    <t>Flug in CHF</t>
  </si>
  <si>
    <t>Kosten Unterricht in GBP</t>
  </si>
  <si>
    <t>Kosten Gastfamilie in GBP</t>
  </si>
  <si>
    <t>Transfer + Taxi in GBP</t>
  </si>
  <si>
    <t>Total pro Gruppe in CHF</t>
  </si>
  <si>
    <t>08.02.2016–19.02.2016</t>
  </si>
  <si>
    <t>E-Profil (ke2d, 2e)</t>
  </si>
  <si>
    <t>Administration</t>
  </si>
  <si>
    <t>Teilnehmerliste England-Sprachaufenhalt</t>
  </si>
  <si>
    <t>–</t>
  </si>
  <si>
    <t>gerundet auf ganze Franken</t>
  </si>
  <si>
    <t>Sprachaufenthalte England</t>
  </si>
  <si>
    <t>Devisen Verkauf GBP/CHF (Juni 2015)</t>
  </si>
  <si>
    <t>2015</t>
  </si>
  <si>
    <t>2016</t>
  </si>
  <si>
    <t>Stichtag</t>
  </si>
  <si>
    <t>Geburtsdatum</t>
  </si>
  <si>
    <t xml:space="preserve">Zwischentotal pro Teilnehmenden in GBP </t>
  </si>
  <si>
    <t>Zwischentotal pro Teilnehmenden in CHF</t>
  </si>
  <si>
    <t>Rechnungsbetrag pro Teilnehmenden in CHF (2016)</t>
  </si>
  <si>
    <t>Durchschnittlicher Rechnungsbetrag 
der drei Angebote pro Teilnehmenden in CHF</t>
  </si>
  <si>
    <t>Kosten pro Teilnehmenden im Vergleich zum Vorjahr</t>
  </si>
  <si>
    <t xml:space="preserve">Anzahl Teilnehmende </t>
  </si>
  <si>
    <t>Anzahl Teilnehmende Stand Juni 2015</t>
  </si>
  <si>
    <t>Geburtsdatum des/der jüngsten Teilnehmenden</t>
  </si>
  <si>
    <t>Geburtsdatum des/der ältesten Teilnehmenden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</si>
</sst>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CHF]\ #,##0.00"/>
    <numFmt numFmtId="165" formatCode="0.0%"/>
  </numFmts>
  <fonts count="20">
    <font>
      <sz val="10"/>
      <color theme="1"/>
      <name val="Frutiger LT Com 55 Roman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Frutiger LT Com 55 Roman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hair">
        <color theme="0" tint="-0.24994659260841701"/>
      </left>
      <right style="hair">
        <color theme="0" tint="-0.24994659260841701"/>
      </right>
      <top style="hair">
        <color theme="0" tint="-0.24994659260841701"/>
      </top>
      <bottom/>
      <diagonal/>
    </border>
    <border>
      <left style="hair">
        <color theme="0" tint="-0.24994659260841701"/>
      </left>
      <right style="hair">
        <color theme="0"/>
      </right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 style="hair">
        <color theme="0" tint="-0.24994659260841701"/>
      </top>
      <bottom/>
      <diagonal/>
    </border>
    <border>
      <left/>
      <right/>
      <top style="hair">
        <color theme="0" tint="-0.24994659260841701"/>
      </top>
      <bottom/>
      <diagonal/>
    </border>
    <border>
      <left style="hair">
        <color theme="0"/>
      </left>
      <right style="hair">
        <color theme="0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theme="0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/>
      </bottom>
      <diagonal/>
    </border>
  </borders>
  <cellStyleXfs count="5">
    <xf numFmtId="0" fontId="0" fillId="0" borderId="0"/>
    <xf numFmtId="0" fontId="5" fillId="0" borderId="0"/>
    <xf numFmtId="9" fontId="5" fillId="0" borderId="0" applyFont="0" applyFill="0" applyBorder="0" applyAlignment="0" applyProtection="0"/>
    <xf numFmtId="0" fontId="7" fillId="3" borderId="0" applyNumberFormat="0" applyBorder="0" applyAlignment="0" applyProtection="0"/>
    <xf numFmtId="0" fontId="8" fillId="0" borderId="0"/>
  </cellStyleXfs>
  <cellXfs count="79">
    <xf numFmtId="0" fontId="0" fillId="0" borderId="0" xfId="0"/>
    <xf numFmtId="0" fontId="5" fillId="0" borderId="0" xfId="1" applyFont="1"/>
    <xf numFmtId="0" fontId="5" fillId="0" borderId="0" xfId="1" applyFont="1" applyAlignment="1">
      <alignment horizontal="left" indent="1"/>
    </xf>
    <xf numFmtId="0" fontId="5" fillId="0" borderId="0" xfId="1" applyFont="1" applyAlignment="1">
      <alignment horizontal="left" vertical="center" indent="1"/>
    </xf>
    <xf numFmtId="0" fontId="5" fillId="0" borderId="0" xfId="1" applyFont="1" applyAlignment="1">
      <alignment horizontal="center" vertical="center"/>
    </xf>
    <xf numFmtId="14" fontId="0" fillId="0" borderId="0" xfId="0" applyNumberFormat="1"/>
    <xf numFmtId="14" fontId="0" fillId="0" borderId="0" xfId="0" applyNumberFormat="1" applyAlignment="1">
      <alignment horizontal="left" indent="1"/>
    </xf>
    <xf numFmtId="0" fontId="12" fillId="0" borderId="0" xfId="4" applyFont="1"/>
    <xf numFmtId="0" fontId="12" fillId="0" borderId="0" xfId="4" applyFont="1" applyAlignment="1">
      <alignment horizontal="center"/>
    </xf>
    <xf numFmtId="0" fontId="11" fillId="0" borderId="0" xfId="4" applyFont="1" applyAlignment="1">
      <alignment horizontal="center"/>
    </xf>
    <xf numFmtId="0" fontId="11" fillId="0" borderId="0" xfId="4" applyFont="1"/>
    <xf numFmtId="0" fontId="13" fillId="0" borderId="0" xfId="4" applyFont="1" applyAlignment="1">
      <alignment horizontal="center"/>
    </xf>
    <xf numFmtId="0" fontId="14" fillId="0" borderId="0" xfId="4" applyFont="1"/>
    <xf numFmtId="0" fontId="15" fillId="0" borderId="0" xfId="4" applyFont="1"/>
    <xf numFmtId="0" fontId="12" fillId="0" borderId="0" xfId="4" applyFont="1" applyFill="1"/>
    <xf numFmtId="0" fontId="13" fillId="0" borderId="0" xfId="4" applyFont="1" applyBorder="1" applyAlignment="1">
      <alignment horizontal="center"/>
    </xf>
    <xf numFmtId="0" fontId="11" fillId="0" borderId="0" xfId="4" applyFont="1" applyBorder="1" applyAlignment="1">
      <alignment horizontal="center"/>
    </xf>
    <xf numFmtId="0" fontId="11" fillId="0" borderId="0" xfId="4" applyFont="1" applyBorder="1"/>
    <xf numFmtId="0" fontId="10" fillId="0" borderId="0" xfId="4" applyFont="1" applyBorder="1" applyAlignment="1">
      <alignment vertical="center"/>
    </xf>
    <xf numFmtId="0" fontId="9" fillId="5" borderId="0" xfId="4" applyNumberFormat="1" applyFont="1" applyFill="1" applyBorder="1" applyAlignment="1">
      <alignment horizontal="center" vertical="center" wrapText="1"/>
    </xf>
    <xf numFmtId="0" fontId="11" fillId="0" borderId="0" xfId="4" applyFont="1" applyFill="1" applyBorder="1"/>
    <xf numFmtId="0" fontId="12" fillId="0" borderId="0" xfId="4" applyFont="1" applyFill="1" applyBorder="1" applyAlignment="1">
      <alignment horizontal="center"/>
    </xf>
    <xf numFmtId="0" fontId="12" fillId="0" borderId="0" xfId="4" applyNumberFormat="1" applyFont="1" applyFill="1" applyBorder="1" applyAlignment="1">
      <alignment horizontal="center"/>
    </xf>
    <xf numFmtId="0" fontId="11" fillId="0" borderId="0" xfId="4" applyFont="1" applyFill="1" applyBorder="1" applyAlignment="1">
      <alignment horizontal="center"/>
    </xf>
    <xf numFmtId="0" fontId="11" fillId="0" borderId="0" xfId="4" applyNumberFormat="1" applyFont="1" applyFill="1" applyBorder="1" applyAlignment="1">
      <alignment horizontal="center"/>
    </xf>
    <xf numFmtId="0" fontId="17" fillId="0" borderId="0" xfId="1" applyFont="1"/>
    <xf numFmtId="0" fontId="17" fillId="0" borderId="0" xfId="1" applyFont="1" applyAlignment="1">
      <alignment horizontal="left" vertical="center" indent="1"/>
    </xf>
    <xf numFmtId="0" fontId="17" fillId="0" borderId="0" xfId="1" applyFont="1" applyAlignment="1">
      <alignment horizontal="center" vertical="center"/>
    </xf>
    <xf numFmtId="0" fontId="17" fillId="0" borderId="0" xfId="1" applyFont="1" applyAlignment="1">
      <alignment horizontal="left" indent="1"/>
    </xf>
    <xf numFmtId="0" fontId="18" fillId="0" borderId="0" xfId="0" applyFont="1"/>
    <xf numFmtId="0" fontId="16" fillId="0" borderId="0" xfId="0" applyFont="1"/>
    <xf numFmtId="0" fontId="6" fillId="2" borderId="1" xfId="1" applyFont="1" applyFill="1" applyBorder="1" applyAlignment="1">
      <alignment horizontal="left" vertical="center" wrapText="1"/>
    </xf>
    <xf numFmtId="0" fontId="5" fillId="0" borderId="4" xfId="1" applyFont="1" applyBorder="1" applyAlignment="1">
      <alignment horizontal="left"/>
    </xf>
    <xf numFmtId="0" fontId="5" fillId="0" borderId="0" xfId="1" applyFont="1" applyBorder="1" applyAlignment="1">
      <alignment horizontal="left"/>
    </xf>
    <xf numFmtId="0" fontId="6" fillId="2" borderId="2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left" vertical="center" wrapText="1"/>
    </xf>
    <xf numFmtId="14" fontId="0" fillId="0" borderId="4" xfId="0" applyNumberFormat="1" applyBorder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14" fontId="0" fillId="0" borderId="0" xfId="0" applyNumberFormat="1" applyBorder="1" applyAlignment="1">
      <alignment horizontal="left"/>
    </xf>
    <xf numFmtId="0" fontId="3" fillId="0" borderId="0" xfId="1" applyFont="1" applyAlignment="1">
      <alignment horizontal="left"/>
    </xf>
    <xf numFmtId="0" fontId="17" fillId="0" borderId="0" xfId="1" applyFont="1" applyAlignment="1">
      <alignment horizontal="left"/>
    </xf>
    <xf numFmtId="0" fontId="12" fillId="0" borderId="0" xfId="4" applyFont="1" applyFill="1" applyBorder="1"/>
    <xf numFmtId="0" fontId="9" fillId="5" borderId="6" xfId="4" applyNumberFormat="1" applyFont="1" applyFill="1" applyBorder="1" applyAlignment="1">
      <alignment horizontal="center" vertical="center" wrapText="1"/>
    </xf>
    <xf numFmtId="0" fontId="12" fillId="6" borderId="0" xfId="4" applyFont="1" applyFill="1" applyBorder="1"/>
    <xf numFmtId="164" fontId="11" fillId="0" borderId="0" xfId="4" applyNumberFormat="1" applyFont="1" applyFill="1" applyBorder="1" applyAlignment="1">
      <alignment horizontal="right"/>
    </xf>
    <xf numFmtId="164" fontId="11" fillId="6" borderId="0" xfId="4" applyNumberFormat="1" applyFont="1" applyFill="1" applyBorder="1" applyAlignment="1">
      <alignment horizontal="right"/>
    </xf>
    <xf numFmtId="0" fontId="13" fillId="0" borderId="0" xfId="4" applyFont="1" applyFill="1" applyBorder="1"/>
    <xf numFmtId="2" fontId="11" fillId="0" borderId="0" xfId="4" applyNumberFormat="1" applyFont="1" applyFill="1" applyBorder="1" applyAlignment="1">
      <alignment horizontal="right"/>
    </xf>
    <xf numFmtId="0" fontId="12" fillId="0" borderId="7" xfId="4" applyFont="1" applyFill="1" applyBorder="1"/>
    <xf numFmtId="2" fontId="11" fillId="0" borderId="7" xfId="4" applyNumberFormat="1" applyFont="1" applyFill="1" applyBorder="1" applyAlignment="1">
      <alignment horizontal="right"/>
    </xf>
    <xf numFmtId="0" fontId="12" fillId="0" borderId="0" xfId="4" applyFont="1" applyBorder="1"/>
    <xf numFmtId="2" fontId="12" fillId="6" borderId="0" xfId="4" applyNumberFormat="1" applyFont="1" applyFill="1" applyBorder="1" applyAlignment="1">
      <alignment horizontal="right"/>
    </xf>
    <xf numFmtId="0" fontId="13" fillId="0" borderId="8" xfId="4" applyFont="1" applyFill="1" applyBorder="1"/>
    <xf numFmtId="164" fontId="12" fillId="0" borderId="0" xfId="4" applyNumberFormat="1" applyFont="1" applyFill="1" applyBorder="1" applyAlignment="1">
      <alignment horizontal="right"/>
    </xf>
    <xf numFmtId="0" fontId="6" fillId="0" borderId="0" xfId="1" applyFont="1"/>
    <xf numFmtId="14" fontId="19" fillId="0" borderId="4" xfId="0" applyNumberFormat="1" applyFont="1" applyBorder="1" applyAlignment="1">
      <alignment horizontal="left"/>
    </xf>
    <xf numFmtId="0" fontId="13" fillId="0" borderId="0" xfId="4" applyFont="1" applyFill="1" applyBorder="1" applyAlignment="1">
      <alignment horizontal="right"/>
    </xf>
    <xf numFmtId="0" fontId="12" fillId="0" borderId="10" xfId="4" applyFont="1" applyFill="1" applyBorder="1"/>
    <xf numFmtId="0" fontId="12" fillId="0" borderId="10" xfId="4" applyFont="1" applyFill="1" applyBorder="1" applyAlignment="1">
      <alignment horizontal="center"/>
    </xf>
    <xf numFmtId="0" fontId="0" fillId="4" borderId="0" xfId="0" applyFill="1"/>
    <xf numFmtId="164" fontId="12" fillId="0" borderId="8" xfId="4" applyNumberFormat="1" applyFont="1" applyFill="1" applyBorder="1" applyAlignment="1">
      <alignment horizontal="right"/>
    </xf>
    <xf numFmtId="0" fontId="5" fillId="4" borderId="11" xfId="1" applyFont="1" applyFill="1" applyBorder="1" applyAlignment="1">
      <alignment horizontal="right"/>
    </xf>
    <xf numFmtId="2" fontId="5" fillId="4" borderId="11" xfId="1" applyNumberFormat="1" applyFont="1" applyFill="1" applyBorder="1" applyAlignment="1">
      <alignment horizontal="right"/>
    </xf>
    <xf numFmtId="164" fontId="5" fillId="4" borderId="4" xfId="1" applyNumberFormat="1" applyFont="1" applyFill="1" applyBorder="1" applyAlignment="1">
      <alignment horizontal="right"/>
    </xf>
    <xf numFmtId="164" fontId="5" fillId="4" borderId="13" xfId="1" applyNumberFormat="1" applyFont="1" applyFill="1" applyBorder="1" applyAlignment="1">
      <alignment horizontal="right"/>
    </xf>
    <xf numFmtId="164" fontId="5" fillId="4" borderId="11" xfId="1" applyNumberFormat="1" applyFont="1" applyFill="1" applyBorder="1" applyAlignment="1">
      <alignment horizontal="right"/>
    </xf>
    <xf numFmtId="165" fontId="5" fillId="4" borderId="11" xfId="1" applyNumberFormat="1" applyFont="1" applyFill="1" applyBorder="1" applyAlignment="1">
      <alignment horizontal="right"/>
    </xf>
    <xf numFmtId="14" fontId="5" fillId="4" borderId="9" xfId="1" applyNumberFormat="1" applyFont="1" applyFill="1" applyBorder="1"/>
    <xf numFmtId="14" fontId="5" fillId="4" borderId="0" xfId="1" applyNumberFormat="1" applyFont="1" applyFill="1"/>
    <xf numFmtId="0" fontId="1" fillId="4" borderId="9" xfId="1" applyFont="1" applyFill="1" applyBorder="1" applyAlignment="1">
      <alignment horizontal="right"/>
    </xf>
    <xf numFmtId="0" fontId="5" fillId="4" borderId="11" xfId="1" applyFont="1" applyFill="1" applyBorder="1" applyAlignment="1">
      <alignment horizontal="left"/>
    </xf>
    <xf numFmtId="0" fontId="5" fillId="4" borderId="12" xfId="1" applyFont="1" applyFill="1" applyBorder="1" applyAlignment="1">
      <alignment horizontal="left"/>
    </xf>
    <xf numFmtId="0" fontId="12" fillId="0" borderId="0" xfId="4" quotePrefix="1" applyFont="1" applyFill="1" applyBorder="1" applyAlignment="1">
      <alignment horizontal="right"/>
    </xf>
    <xf numFmtId="14" fontId="6" fillId="0" borderId="0" xfId="1" applyNumberFormat="1" applyFont="1"/>
    <xf numFmtId="4" fontId="5" fillId="4" borderId="11" xfId="1" applyNumberFormat="1" applyFont="1" applyFill="1" applyBorder="1" applyAlignment="1">
      <alignment horizontal="right"/>
    </xf>
    <xf numFmtId="0" fontId="13" fillId="0" borderId="0" xfId="4" applyFont="1" applyFill="1" applyBorder="1" applyAlignment="1">
      <alignment wrapText="1"/>
    </xf>
    <xf numFmtId="0" fontId="0" fillId="7" borderId="0" xfId="0" applyFill="1"/>
  </cellXfs>
  <cellStyles count="5">
    <cellStyle name="Neutral 2" xfId="3"/>
    <cellStyle name="Prozent 2" xfId="2"/>
    <cellStyle name="Standard" xfId="0" builtinId="0"/>
    <cellStyle name="Standard 2" xfId="1"/>
    <cellStyle name="Standard 3" xfId="4"/>
  </cellStyles>
  <dxfs count="2">
    <dxf>
      <font>
        <color rgb="FFFF0000"/>
      </font>
      <fill>
        <patternFill>
          <bgColor theme="0" tint="-4.9989318521683403E-2"/>
        </patternFill>
      </fill>
    </dxf>
    <dxf>
      <font>
        <color rgb="FFFF0000"/>
      </font>
      <fill>
        <patternFill>
          <bgColor theme="0" tint="-0.14996795556505021"/>
        </patternFill>
      </fill>
    </dxf>
  </dxfs>
  <tableStyles count="1" defaultTableStyle="TableStyleMedium2" defaultPivotStyle="PivotStyleLight16">
    <tableStyle name="Tabellenformat 1" pivot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England</a:t>
            </a:r>
            <a:r>
              <a:rPr lang="de-CH" baseline="0"/>
              <a:t>-Sprachaufenthalt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Kostenübersicht!$B$6</c:f>
              <c:strCache>
                <c:ptCount val="1"/>
                <c:pt idx="0">
                  <c:v>The English Language Centre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Kostenübersicht!$A$24:$A$25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Kostenübersicht!$B$24:$B$25</c:f>
              <c:numCache>
                <c:formatCode>[$CHF]\ #\ ##0.00</c:formatCode>
                <c:ptCount val="2"/>
                <c:pt idx="0">
                  <c:v>1380</c:v>
                </c:pt>
                <c:pt idx="1">
                  <c:v>1481</c:v>
                </c:pt>
              </c:numCache>
            </c:numRef>
          </c:val>
        </c:ser>
        <c:ser>
          <c:idx val="1"/>
          <c:order val="1"/>
          <c:tx>
            <c:strRef>
              <c:f>Kostenübersicht!$C$6</c:f>
              <c:strCache>
                <c:ptCount val="1"/>
                <c:pt idx="0">
                  <c:v>Eastbourne School of English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Kostenübersicht!$A$24:$A$25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Kostenübersicht!$C$24:$C$25</c:f>
              <c:numCache>
                <c:formatCode>[$CHF]\ #\ ##0.00</c:formatCode>
                <c:ptCount val="2"/>
                <c:pt idx="0">
                  <c:v>1410</c:v>
                </c:pt>
                <c:pt idx="1">
                  <c:v>1510</c:v>
                </c:pt>
              </c:numCache>
            </c:numRef>
          </c:val>
        </c:ser>
        <c:ser>
          <c:idx val="2"/>
          <c:order val="2"/>
          <c:tx>
            <c:strRef>
              <c:f>Kostenübersicht!$D$6</c:f>
              <c:strCache>
                <c:ptCount val="1"/>
                <c:pt idx="0">
                  <c:v>Richard Language College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Kostenübersicht!$A$24:$A$25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Kostenübersicht!$D$24:$D$25</c:f>
              <c:numCache>
                <c:formatCode>[$CHF]\ #\ ##0.00</c:formatCode>
                <c:ptCount val="2"/>
                <c:pt idx="0">
                  <c:v>1375</c:v>
                </c:pt>
                <c:pt idx="1">
                  <c:v>1466.5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1524560"/>
        <c:axId val="361520640"/>
      </c:barChart>
      <c:catAx>
        <c:axId val="361524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1520640"/>
        <c:crosses val="autoZero"/>
        <c:auto val="1"/>
        <c:lblAlgn val="ctr"/>
        <c:lblOffset val="100"/>
        <c:noMultiLvlLbl val="0"/>
      </c:catAx>
      <c:valAx>
        <c:axId val="361520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CHF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3615245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England-Sprachaufenthalt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Kostenübersicht!$B$6</c:f>
              <c:strCache>
                <c:ptCount val="1"/>
                <c:pt idx="0">
                  <c:v>The English Language Centre</c:v>
                </c:pt>
              </c:strCache>
            </c:strRef>
          </c:tx>
          <c:invertIfNegative val="0"/>
          <c:cat>
            <c:strRef>
              <c:f>Kostenübersicht!$A$24:$A$25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Kostenübersicht!$B$24:$B$25</c:f>
              <c:numCache>
                <c:formatCode>[$CHF]\ #\ ##0.00</c:formatCode>
                <c:ptCount val="2"/>
                <c:pt idx="0">
                  <c:v>1380</c:v>
                </c:pt>
                <c:pt idx="1">
                  <c:v>1481</c:v>
                </c:pt>
              </c:numCache>
            </c:numRef>
          </c:val>
        </c:ser>
        <c:ser>
          <c:idx val="1"/>
          <c:order val="1"/>
          <c:tx>
            <c:strRef>
              <c:f>Kostenübersicht!$C$6</c:f>
              <c:strCache>
                <c:ptCount val="1"/>
                <c:pt idx="0">
                  <c:v>Eastbourne School of English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Kostenübersicht!$A$24:$A$25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Kostenübersicht!$C$24:$C$25</c:f>
              <c:numCache>
                <c:formatCode>[$CHF]\ #\ ##0.00</c:formatCode>
                <c:ptCount val="2"/>
                <c:pt idx="0">
                  <c:v>1410</c:v>
                </c:pt>
                <c:pt idx="1">
                  <c:v>1510</c:v>
                </c:pt>
              </c:numCache>
            </c:numRef>
          </c:val>
        </c:ser>
        <c:ser>
          <c:idx val="2"/>
          <c:order val="2"/>
          <c:tx>
            <c:strRef>
              <c:f>Kostenübersicht!$D$6</c:f>
              <c:strCache>
                <c:ptCount val="1"/>
                <c:pt idx="0">
                  <c:v>Richard Language College</c:v>
                </c:pt>
              </c:strCache>
            </c:strRef>
          </c:tx>
          <c:invertIfNegative val="0"/>
          <c:cat>
            <c:strRef>
              <c:f>Kostenübersicht!$A$24:$A$25</c:f>
              <c:strCache>
                <c:ptCount val="2"/>
                <c:pt idx="0">
                  <c:v>2015</c:v>
                </c:pt>
                <c:pt idx="1">
                  <c:v>2016</c:v>
                </c:pt>
              </c:strCache>
            </c:strRef>
          </c:cat>
          <c:val>
            <c:numRef>
              <c:f>Kostenübersicht!$D$24:$D$25</c:f>
              <c:numCache>
                <c:formatCode>[$CHF]\ #\ ##0.00</c:formatCode>
                <c:ptCount val="2"/>
                <c:pt idx="0">
                  <c:v>1375</c:v>
                </c:pt>
                <c:pt idx="1">
                  <c:v>1466.5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1522992"/>
        <c:axId val="361521032"/>
      </c:barChart>
      <c:catAx>
        <c:axId val="361522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61521032"/>
        <c:crosses val="autoZero"/>
        <c:auto val="1"/>
        <c:lblAlgn val="ctr"/>
        <c:lblOffset val="100"/>
        <c:noMultiLvlLbl val="0"/>
      </c:catAx>
      <c:valAx>
        <c:axId val="3615210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CHF</a:t>
                </a:r>
              </a:p>
            </c:rich>
          </c:tx>
          <c:layout/>
          <c:overlay val="0"/>
        </c:title>
        <c:numFmt formatCode="#,##0" sourceLinked="0"/>
        <c:majorTickMark val="out"/>
        <c:minorTickMark val="none"/>
        <c:tickLblPos val="nextTo"/>
        <c:crossAx val="3615229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3624943</xdr:colOff>
      <xdr:row>26</xdr:row>
      <xdr:rowOff>156482</xdr:rowOff>
    </xdr:from>
    <xdr:to>
      <xdr:col>3</xdr:col>
      <xdr:colOff>1905000</xdr:colOff>
      <xdr:row>44</xdr:row>
      <xdr:rowOff>31296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4</xdr:col>
      <xdr:colOff>830034</xdr:colOff>
      <xdr:row>27</xdr:row>
      <xdr:rowOff>4483</xdr:rowOff>
    </xdr:from>
    <xdr:to>
      <xdr:col>12</xdr:col>
      <xdr:colOff>346376</xdr:colOff>
      <xdr:row>44</xdr:row>
      <xdr:rowOff>13607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0218963" y="5202412"/>
          <a:ext cx="5680377" cy="2784981"/>
        </a:xfrm>
        <a:prstGeom prst="rect">
          <a:avLst/>
        </a:prstGeom>
      </xdr:spPr>
    </xdr:pic>
    <xdr:clientData/>
  </xdr:twoCellAnchor>
  <xdr:twoCellAnchor>
    <xdr:from>
      <xdr:col>0</xdr:col>
      <xdr:colOff>1057275</xdr:colOff>
      <xdr:row>32</xdr:row>
      <xdr:rowOff>95250</xdr:rowOff>
    </xdr:from>
    <xdr:to>
      <xdr:col>0</xdr:col>
      <xdr:colOff>3114675</xdr:colOff>
      <xdr:row>37</xdr:row>
      <xdr:rowOff>0</xdr:rowOff>
    </xdr:to>
    <xdr:sp macro="" textlink="">
      <xdr:nvSpPr>
        <xdr:cNvPr id="5" name="Pfeil nach rechts 4"/>
        <xdr:cNvSpPr/>
      </xdr:nvSpPr>
      <xdr:spPr>
        <a:xfrm>
          <a:off x="1057275" y="6276975"/>
          <a:ext cx="2057400" cy="714375"/>
        </a:xfrm>
        <a:prstGeom prst="rightArrow">
          <a:avLst/>
        </a:prstGeom>
        <a:solidFill>
          <a:srgbClr val="FFFF0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CH" sz="2000" b="1">
              <a:solidFill>
                <a:sysClr val="windowText" lastClr="000000"/>
              </a:solidFill>
            </a:rPr>
            <a:t>Office</a:t>
          </a:r>
          <a:r>
            <a:rPr lang="de-CH" sz="2000" b="1" baseline="0">
              <a:solidFill>
                <a:sysClr val="windowText" lastClr="000000"/>
              </a:solidFill>
            </a:rPr>
            <a:t> 2013</a:t>
          </a:r>
          <a:endParaRPr lang="de-CH" sz="20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0</xdr:col>
      <xdr:colOff>1028700</xdr:colOff>
      <xdr:row>51</xdr:row>
      <xdr:rowOff>66675</xdr:rowOff>
    </xdr:from>
    <xdr:to>
      <xdr:col>0</xdr:col>
      <xdr:colOff>3086100</xdr:colOff>
      <xdr:row>55</xdr:row>
      <xdr:rowOff>133350</xdr:rowOff>
    </xdr:to>
    <xdr:sp macro="" textlink="">
      <xdr:nvSpPr>
        <xdr:cNvPr id="6" name="Pfeil nach rechts 5"/>
        <xdr:cNvSpPr/>
      </xdr:nvSpPr>
      <xdr:spPr>
        <a:xfrm>
          <a:off x="1028700" y="9324975"/>
          <a:ext cx="2057400" cy="714375"/>
        </a:xfrm>
        <a:prstGeom prst="rightArrow">
          <a:avLst/>
        </a:prstGeom>
        <a:solidFill>
          <a:srgbClr val="92D050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CH" sz="2000" b="1">
              <a:solidFill>
                <a:sysClr val="windowText" lastClr="000000"/>
              </a:solidFill>
            </a:rPr>
            <a:t>Office</a:t>
          </a:r>
          <a:r>
            <a:rPr lang="de-CH" sz="2000" b="1" baseline="0">
              <a:solidFill>
                <a:sysClr val="windowText" lastClr="000000"/>
              </a:solidFill>
            </a:rPr>
            <a:t> 2010</a:t>
          </a:r>
          <a:endParaRPr lang="de-CH" sz="2000" b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5</xdr:col>
      <xdr:colOff>0</xdr:colOff>
      <xdr:row>46</xdr:row>
      <xdr:rowOff>0</xdr:rowOff>
    </xdr:from>
    <xdr:to>
      <xdr:col>12</xdr:col>
      <xdr:colOff>419100</xdr:colOff>
      <xdr:row>63</xdr:row>
      <xdr:rowOff>151369</xdr:rowOff>
    </xdr:to>
    <xdr:pic>
      <xdr:nvPicPr>
        <xdr:cNvPr id="7" name="Grafik 6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29641" t="37690" r="20355" b="20267"/>
        <a:stretch/>
      </xdr:blipFill>
      <xdr:spPr>
        <a:xfrm>
          <a:off x="10201275" y="8448675"/>
          <a:ext cx="5753100" cy="2904094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46</xdr:row>
      <xdr:rowOff>0</xdr:rowOff>
    </xdr:from>
    <xdr:to>
      <xdr:col>4</xdr:col>
      <xdr:colOff>0</xdr:colOff>
      <xdr:row>63</xdr:row>
      <xdr:rowOff>147638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4"/>
  <sheetViews>
    <sheetView tabSelected="1" zoomScaleNormal="100" workbookViewId="0">
      <selection activeCell="E20" sqref="E20"/>
    </sheetView>
  </sheetViews>
  <sheetFormatPr baseColWidth="10" defaultRowHeight="13.2"/>
  <cols>
    <col min="1" max="1" width="54.44140625" customWidth="1"/>
    <col min="2" max="4" width="28.6640625" customWidth="1"/>
    <col min="5" max="5" width="12.44140625" bestFit="1" customWidth="1"/>
  </cols>
  <sheetData>
    <row r="1" spans="1:5" ht="18">
      <c r="A1" s="13" t="s">
        <v>369</v>
      </c>
      <c r="B1" s="9"/>
      <c r="C1" s="9"/>
      <c r="D1" s="9"/>
      <c r="E1" s="9"/>
    </row>
    <row r="2" spans="1:5" ht="15.6">
      <c r="A2" s="12" t="s">
        <v>345</v>
      </c>
      <c r="B2" s="8"/>
      <c r="C2" s="11"/>
      <c r="D2" s="9"/>
      <c r="E2" s="9"/>
    </row>
    <row r="3" spans="1:5" ht="14.4">
      <c r="A3" s="7"/>
      <c r="B3" s="8"/>
      <c r="C3" s="11"/>
      <c r="D3" s="9"/>
      <c r="E3" s="9"/>
    </row>
    <row r="4" spans="1:5" ht="14.4">
      <c r="A4" s="52" t="s">
        <v>370</v>
      </c>
      <c r="B4" s="53">
        <v>1.45</v>
      </c>
      <c r="C4" s="15"/>
      <c r="D4" s="16"/>
      <c r="E4" s="9"/>
    </row>
    <row r="5" spans="1:5" ht="14.4">
      <c r="A5" s="17"/>
      <c r="B5" s="16"/>
      <c r="C5" s="16"/>
      <c r="D5" s="16"/>
      <c r="E5" s="9"/>
    </row>
    <row r="6" spans="1:5" ht="14.4">
      <c r="A6" s="18" t="s">
        <v>344</v>
      </c>
      <c r="B6" s="19" t="s">
        <v>342</v>
      </c>
      <c r="C6" s="19" t="s">
        <v>341</v>
      </c>
      <c r="D6" s="44" t="s">
        <v>343</v>
      </c>
      <c r="E6" s="10"/>
    </row>
    <row r="7" spans="1:5" ht="14.4">
      <c r="A7" s="20"/>
      <c r="B7" s="21" t="s">
        <v>363</v>
      </c>
      <c r="C7" s="21" t="s">
        <v>363</v>
      </c>
      <c r="D7" s="22" t="s">
        <v>363</v>
      </c>
      <c r="E7" s="10"/>
    </row>
    <row r="8" spans="1:5" ht="14.4">
      <c r="A8" s="20"/>
      <c r="B8" s="23" t="s">
        <v>353</v>
      </c>
      <c r="C8" s="23" t="s">
        <v>354</v>
      </c>
      <c r="D8" s="23" t="s">
        <v>355</v>
      </c>
      <c r="E8" s="10"/>
    </row>
    <row r="9" spans="1:5" ht="14.4">
      <c r="A9" s="43" t="s">
        <v>357</v>
      </c>
      <c r="B9" s="23" t="s">
        <v>351</v>
      </c>
      <c r="C9" s="23" t="s">
        <v>352</v>
      </c>
      <c r="D9" s="24" t="s">
        <v>364</v>
      </c>
      <c r="E9" s="10"/>
    </row>
    <row r="10" spans="1:5" ht="15" thickBot="1">
      <c r="A10" s="59" t="s">
        <v>381</v>
      </c>
      <c r="B10" s="60">
        <v>34</v>
      </c>
      <c r="C10" s="60">
        <v>22</v>
      </c>
      <c r="D10" s="60">
        <v>68</v>
      </c>
      <c r="E10" s="10"/>
    </row>
    <row r="11" spans="1:5" ht="14.4">
      <c r="A11" s="43" t="s">
        <v>359</v>
      </c>
      <c r="B11" s="49">
        <v>350</v>
      </c>
      <c r="C11" s="49">
        <v>370</v>
      </c>
      <c r="D11" s="49">
        <v>340</v>
      </c>
      <c r="E11" s="10"/>
    </row>
    <row r="12" spans="1:5" ht="14.4">
      <c r="A12" s="43" t="s">
        <v>360</v>
      </c>
      <c r="B12" s="49">
        <v>390</v>
      </c>
      <c r="C12" s="49">
        <v>390</v>
      </c>
      <c r="D12" s="49">
        <v>400</v>
      </c>
      <c r="E12" s="10"/>
    </row>
    <row r="13" spans="1:5" ht="14.4">
      <c r="A13" s="50" t="s">
        <v>361</v>
      </c>
      <c r="B13" s="51">
        <v>40</v>
      </c>
      <c r="C13" s="51">
        <v>40</v>
      </c>
      <c r="D13" s="51">
        <v>30</v>
      </c>
      <c r="E13" s="10"/>
    </row>
    <row r="14" spans="1:5" ht="14.4">
      <c r="A14" s="48" t="s">
        <v>375</v>
      </c>
      <c r="B14" s="64">
        <f>SUM(B11:B13)</f>
        <v>780</v>
      </c>
      <c r="C14" s="64">
        <f t="shared" ref="C14:D14" si="0">SUM(C11:C13)</f>
        <v>800</v>
      </c>
      <c r="D14" s="64">
        <f t="shared" si="0"/>
        <v>770</v>
      </c>
      <c r="E14" s="10"/>
    </row>
    <row r="15" spans="1:5" ht="14.4">
      <c r="A15" s="20"/>
      <c r="B15" s="49"/>
      <c r="C15" s="49"/>
      <c r="D15" s="49"/>
      <c r="E15" s="10"/>
    </row>
    <row r="16" spans="1:5" ht="14.4">
      <c r="A16" s="48" t="s">
        <v>376</v>
      </c>
      <c r="B16" s="76">
        <f>B14*$B$4</f>
        <v>1131</v>
      </c>
      <c r="C16" s="76">
        <f t="shared" ref="C16:D16" si="1">C14*$B$4</f>
        <v>1160</v>
      </c>
      <c r="D16" s="76">
        <f t="shared" si="1"/>
        <v>1116.5</v>
      </c>
      <c r="E16" s="10"/>
    </row>
    <row r="17" spans="1:5" ht="14.4">
      <c r="A17" s="43" t="s">
        <v>358</v>
      </c>
      <c r="B17" s="49">
        <v>350</v>
      </c>
      <c r="C17" s="49">
        <v>350</v>
      </c>
      <c r="D17" s="49">
        <v>350</v>
      </c>
      <c r="E17" s="10"/>
    </row>
    <row r="18" spans="1:5" ht="14.4">
      <c r="A18" s="54" t="s">
        <v>377</v>
      </c>
      <c r="B18" s="62">
        <v>1481</v>
      </c>
      <c r="C18" s="62">
        <v>1510</v>
      </c>
      <c r="D18" s="62">
        <v>1466.5</v>
      </c>
      <c r="E18" s="10"/>
    </row>
    <row r="19" spans="1:5" ht="28.8">
      <c r="A19" s="77" t="s">
        <v>378</v>
      </c>
      <c r="B19" s="55"/>
      <c r="C19" s="55"/>
      <c r="D19" s="55"/>
      <c r="E19" s="65">
        <f>AVERAGE(B18:D18)</f>
        <v>1485.8333333333333</v>
      </c>
    </row>
    <row r="20" spans="1:5" ht="14.4">
      <c r="A20" s="58" t="s">
        <v>368</v>
      </c>
      <c r="B20" s="55"/>
      <c r="C20" s="55"/>
      <c r="D20" s="55"/>
      <c r="E20" s="66">
        <f>ROUND(E19,0)</f>
        <v>1486</v>
      </c>
    </row>
    <row r="21" spans="1:5" ht="14.4">
      <c r="A21" s="48" t="s">
        <v>362</v>
      </c>
      <c r="B21" s="67">
        <f>B18*B10</f>
        <v>50354</v>
      </c>
      <c r="C21" s="67">
        <f t="shared" ref="C21:D21" si="2">C18*C10</f>
        <v>33220</v>
      </c>
      <c r="D21" s="67">
        <f t="shared" si="2"/>
        <v>99722</v>
      </c>
      <c r="E21" s="10"/>
    </row>
    <row r="22" spans="1:5" ht="14.4">
      <c r="A22" s="14"/>
      <c r="B22" s="46"/>
      <c r="C22" s="46"/>
      <c r="D22" s="46"/>
      <c r="E22" s="16"/>
    </row>
    <row r="23" spans="1:5" ht="14.4">
      <c r="A23" s="45" t="s">
        <v>379</v>
      </c>
      <c r="B23" s="47"/>
      <c r="C23" s="47"/>
      <c r="D23" s="47"/>
      <c r="E23" s="10"/>
    </row>
    <row r="24" spans="1:5" ht="14.4">
      <c r="A24" s="74" t="s">
        <v>371</v>
      </c>
      <c r="B24" s="55">
        <v>1380</v>
      </c>
      <c r="C24" s="55">
        <v>1410</v>
      </c>
      <c r="D24" s="55">
        <v>1375</v>
      </c>
      <c r="E24" s="10"/>
    </row>
    <row r="25" spans="1:5" ht="14.4">
      <c r="A25" s="74" t="s">
        <v>372</v>
      </c>
      <c r="B25" s="55">
        <v>1481</v>
      </c>
      <c r="C25" s="55">
        <v>1510</v>
      </c>
      <c r="D25" s="55">
        <v>1466.5</v>
      </c>
      <c r="E25" s="10"/>
    </row>
    <row r="26" spans="1:5" ht="14.4">
      <c r="A26" s="48" t="s">
        <v>356</v>
      </c>
      <c r="B26" s="68">
        <f>(B25-B24)/B24</f>
        <v>7.3188405797101452E-2</v>
      </c>
      <c r="C26" s="68">
        <f t="shared" ref="C26:D26" si="3">(C25-C24)/C24</f>
        <v>7.0921985815602842E-2</v>
      </c>
      <c r="D26" s="68">
        <f t="shared" si="3"/>
        <v>6.6545454545454547E-2</v>
      </c>
      <c r="E26" s="10"/>
    </row>
    <row r="28" spans="1:5">
      <c r="B28" s="61"/>
      <c r="C28" s="61"/>
      <c r="D28" s="61"/>
    </row>
    <row r="29" spans="1:5">
      <c r="B29" s="61"/>
      <c r="C29" s="61"/>
      <c r="D29" s="61"/>
    </row>
    <row r="30" spans="1:5">
      <c r="B30" s="61"/>
      <c r="C30" s="61"/>
      <c r="D30" s="61"/>
    </row>
    <row r="31" spans="1:5">
      <c r="B31" s="61"/>
      <c r="C31" s="61"/>
      <c r="D31" s="61"/>
    </row>
    <row r="32" spans="1:5">
      <c r="B32" s="61"/>
      <c r="C32" s="61"/>
      <c r="D32" s="61"/>
    </row>
    <row r="33" spans="2:4">
      <c r="B33" s="61"/>
      <c r="C33" s="61"/>
      <c r="D33" s="61"/>
    </row>
    <row r="34" spans="2:4">
      <c r="B34" s="61"/>
      <c r="C34" s="61"/>
      <c r="D34" s="61"/>
    </row>
    <row r="35" spans="2:4">
      <c r="B35" s="61"/>
      <c r="C35" s="61"/>
      <c r="D35" s="61"/>
    </row>
    <row r="36" spans="2:4">
      <c r="B36" s="61"/>
      <c r="C36" s="61"/>
      <c r="D36" s="61"/>
    </row>
    <row r="37" spans="2:4">
      <c r="B37" s="61"/>
      <c r="C37" s="61"/>
      <c r="D37" s="61"/>
    </row>
    <row r="38" spans="2:4">
      <c r="B38" s="61"/>
      <c r="C38" s="61"/>
      <c r="D38" s="61"/>
    </row>
    <row r="39" spans="2:4">
      <c r="B39" s="61"/>
      <c r="C39" s="61"/>
      <c r="D39" s="61"/>
    </row>
    <row r="40" spans="2:4">
      <c r="B40" s="61"/>
      <c r="C40" s="61"/>
      <c r="D40" s="61"/>
    </row>
    <row r="41" spans="2:4">
      <c r="B41" s="61"/>
      <c r="C41" s="61"/>
      <c r="D41" s="61"/>
    </row>
    <row r="42" spans="2:4">
      <c r="B42" s="61"/>
      <c r="C42" s="61"/>
      <c r="D42" s="61"/>
    </row>
    <row r="43" spans="2:4">
      <c r="B43" s="61"/>
      <c r="C43" s="61"/>
      <c r="D43" s="61"/>
    </row>
    <row r="44" spans="2:4">
      <c r="B44" s="61"/>
      <c r="C44" s="61"/>
      <c r="D44" s="61"/>
    </row>
    <row r="47" spans="2:4">
      <c r="B47" s="78"/>
      <c r="C47" s="78"/>
      <c r="D47" s="78"/>
    </row>
    <row r="48" spans="2:4">
      <c r="B48" s="78"/>
      <c r="C48" s="78"/>
      <c r="D48" s="78"/>
    </row>
    <row r="49" spans="2:4">
      <c r="B49" s="78"/>
      <c r="C49" s="78"/>
      <c r="D49" s="78"/>
    </row>
    <row r="50" spans="2:4">
      <c r="B50" s="78"/>
      <c r="C50" s="78"/>
      <c r="D50" s="78"/>
    </row>
    <row r="51" spans="2:4">
      <c r="B51" s="78"/>
      <c r="C51" s="78"/>
      <c r="D51" s="78"/>
    </row>
    <row r="52" spans="2:4">
      <c r="B52" s="78"/>
      <c r="C52" s="78"/>
      <c r="D52" s="78"/>
    </row>
    <row r="53" spans="2:4">
      <c r="B53" s="78"/>
      <c r="C53" s="78"/>
      <c r="D53" s="78"/>
    </row>
    <row r="54" spans="2:4">
      <c r="B54" s="78"/>
      <c r="C54" s="78"/>
      <c r="D54" s="78"/>
    </row>
    <row r="55" spans="2:4">
      <c r="B55" s="78"/>
      <c r="C55" s="78"/>
      <c r="D55" s="78"/>
    </row>
    <row r="56" spans="2:4">
      <c r="B56" s="78"/>
      <c r="C56" s="78"/>
      <c r="D56" s="78"/>
    </row>
    <row r="57" spans="2:4">
      <c r="B57" s="78"/>
      <c r="C57" s="78"/>
      <c r="D57" s="78"/>
    </row>
    <row r="58" spans="2:4">
      <c r="B58" s="78"/>
      <c r="C58" s="78"/>
      <c r="D58" s="78"/>
    </row>
    <row r="59" spans="2:4">
      <c r="B59" s="78"/>
      <c r="C59" s="78"/>
      <c r="D59" s="78"/>
    </row>
    <row r="60" spans="2:4">
      <c r="B60" s="78"/>
      <c r="C60" s="78"/>
      <c r="D60" s="78"/>
    </row>
    <row r="61" spans="2:4">
      <c r="B61" s="78"/>
      <c r="C61" s="78"/>
      <c r="D61" s="78"/>
    </row>
    <row r="62" spans="2:4">
      <c r="B62" s="78"/>
      <c r="C62" s="78"/>
      <c r="D62" s="78"/>
    </row>
    <row r="63" spans="2:4">
      <c r="B63" s="78"/>
      <c r="C63" s="78"/>
      <c r="D63" s="78"/>
    </row>
    <row r="64" spans="2:4">
      <c r="B64" s="78"/>
      <c r="C64" s="78"/>
      <c r="D64" s="78"/>
    </row>
  </sheetData>
  <pageMargins left="0.7" right="0.7" top="0.78740157499999996" bottom="0.78740157499999996" header="0.3" footer="0.3"/>
  <pageSetup paperSize="9" orientation="portrait" horizontalDpi="4294967293" verticalDpi="4294967293" r:id="rId1"/>
  <ignoredErrors>
    <ignoredError sqref="A24:A25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5"/>
  <sheetViews>
    <sheetView topLeftCell="D1" zoomScale="130" zoomScaleNormal="130" workbookViewId="0">
      <pane ySplit="3" topLeftCell="A4" activePane="bottomLeft" state="frozen"/>
      <selection pane="bottomLeft" activeCell="G120" sqref="G120"/>
    </sheetView>
  </sheetViews>
  <sheetFormatPr baseColWidth="10" defaultColWidth="9.109375" defaultRowHeight="14.4"/>
  <cols>
    <col min="1" max="1" width="22.5546875" style="1" customWidth="1"/>
    <col min="2" max="2" width="12" style="1" bestFit="1" customWidth="1"/>
    <col min="3" max="3" width="27.109375" style="3" bestFit="1" customWidth="1"/>
    <col min="4" max="4" width="6.6640625" style="4" customWidth="1"/>
    <col min="5" max="5" width="13.88671875" style="2" customWidth="1"/>
    <col min="6" max="6" width="4.33203125" style="1" customWidth="1"/>
    <col min="7" max="7" width="14.5546875" style="1" customWidth="1"/>
    <col min="8" max="8" width="10.5546875" style="1" bestFit="1" customWidth="1"/>
    <col min="9" max="9" width="9.109375" style="1"/>
    <col min="10" max="10" width="6.6640625" style="1" bestFit="1" customWidth="1"/>
    <col min="11" max="11" width="26.6640625" style="1" bestFit="1" customWidth="1"/>
    <col min="12" max="12" width="16.5546875" style="1" bestFit="1" customWidth="1"/>
    <col min="13" max="16384" width="9.109375" style="1"/>
  </cols>
  <sheetData>
    <row r="1" spans="1:12" s="25" customFormat="1" ht="18">
      <c r="A1" s="42" t="s">
        <v>366</v>
      </c>
      <c r="C1" s="26"/>
      <c r="D1" s="27"/>
      <c r="E1" s="57">
        <v>42408</v>
      </c>
      <c r="F1" s="25" t="s">
        <v>367</v>
      </c>
      <c r="G1" s="57">
        <v>42419</v>
      </c>
      <c r="K1" s="56" t="s">
        <v>373</v>
      </c>
      <c r="L1" s="75">
        <v>35834</v>
      </c>
    </row>
    <row r="2" spans="1:12" s="25" customFormat="1" ht="8.4" customHeight="1">
      <c r="A2" s="28"/>
      <c r="C2" s="26"/>
      <c r="D2" s="27"/>
      <c r="E2" s="28"/>
    </row>
    <row r="3" spans="1:12">
      <c r="A3" s="31" t="s">
        <v>0</v>
      </c>
      <c r="B3" s="34" t="s">
        <v>1</v>
      </c>
      <c r="C3" s="35" t="s">
        <v>311</v>
      </c>
      <c r="D3" s="35" t="s">
        <v>21</v>
      </c>
      <c r="E3" s="35" t="s">
        <v>22</v>
      </c>
      <c r="F3" s="36" t="s">
        <v>340</v>
      </c>
      <c r="G3" s="35" t="s">
        <v>374</v>
      </c>
      <c r="H3" s="35" t="s">
        <v>23</v>
      </c>
      <c r="I3" s="35" t="s">
        <v>333</v>
      </c>
      <c r="J3" s="35" t="s">
        <v>346</v>
      </c>
      <c r="K3" s="35" t="s">
        <v>347</v>
      </c>
      <c r="L3" s="35" t="s">
        <v>365</v>
      </c>
    </row>
    <row r="4" spans="1:12">
      <c r="A4" s="32" t="s">
        <v>52</v>
      </c>
      <c r="B4" s="32" t="s">
        <v>53</v>
      </c>
      <c r="C4" s="32" t="s">
        <v>54</v>
      </c>
      <c r="D4" s="32">
        <v>6260</v>
      </c>
      <c r="E4" s="32" t="s">
        <v>317</v>
      </c>
      <c r="F4" s="32" t="s">
        <v>209</v>
      </c>
      <c r="G4" s="37">
        <v>35829</v>
      </c>
      <c r="H4" s="63">
        <f>DATEDIF(G4,$E$1,"y")</f>
        <v>18</v>
      </c>
      <c r="I4" s="38" t="s">
        <v>334</v>
      </c>
      <c r="J4" s="39" t="s">
        <v>349</v>
      </c>
      <c r="K4" s="72" t="str">
        <f>VLOOKUP(J4,Sprachschule!$A$2:$B$4,2,FALSE)</f>
        <v>The English Language Centre</v>
      </c>
      <c r="L4" s="73" t="str">
        <f>IF(J4="RLC","Angela Villiger","Bea Lustenberger")</f>
        <v>Bea Lustenberger</v>
      </c>
    </row>
    <row r="5" spans="1:12">
      <c r="A5" s="33" t="s">
        <v>16</v>
      </c>
      <c r="B5" s="33" t="s">
        <v>6</v>
      </c>
      <c r="C5" s="33" t="s">
        <v>126</v>
      </c>
      <c r="D5" s="33">
        <v>4133</v>
      </c>
      <c r="E5" s="33" t="s">
        <v>322</v>
      </c>
      <c r="F5" s="33" t="s">
        <v>210</v>
      </c>
      <c r="G5" s="40">
        <v>35732</v>
      </c>
      <c r="H5" s="63">
        <f t="shared" ref="H5:H68" si="0">DATEDIF(G5,$E$1,"y")</f>
        <v>18</v>
      </c>
      <c r="I5" s="38" t="s">
        <v>334</v>
      </c>
      <c r="J5" s="39" t="s">
        <v>349</v>
      </c>
      <c r="K5" s="72" t="str">
        <f>VLOOKUP(J5,Sprachschule!$A$2:$B$4,2,FALSE)</f>
        <v>The English Language Centre</v>
      </c>
      <c r="L5" s="73" t="str">
        <f t="shared" ref="L5:L68" si="1">IF(J5="RLC","Angela Villiger","Bea Lustenberger")</f>
        <v>Bea Lustenberger</v>
      </c>
    </row>
    <row r="6" spans="1:12">
      <c r="A6" s="33" t="s">
        <v>67</v>
      </c>
      <c r="B6" s="33" t="s">
        <v>68</v>
      </c>
      <c r="C6" s="33" t="s">
        <v>69</v>
      </c>
      <c r="D6" s="33">
        <v>6012</v>
      </c>
      <c r="E6" s="33" t="s">
        <v>327</v>
      </c>
      <c r="F6" s="33" t="s">
        <v>210</v>
      </c>
      <c r="G6" s="40">
        <v>35242</v>
      </c>
      <c r="H6" s="63">
        <f t="shared" si="0"/>
        <v>19</v>
      </c>
      <c r="I6" s="38" t="s">
        <v>334</v>
      </c>
      <c r="J6" s="39" t="s">
        <v>349</v>
      </c>
      <c r="K6" s="72" t="str">
        <f>VLOOKUP(J6,Sprachschule!$A$2:$B$4,2,FALSE)</f>
        <v>The English Language Centre</v>
      </c>
      <c r="L6" s="73" t="str">
        <f t="shared" si="1"/>
        <v>Bea Lustenberger</v>
      </c>
    </row>
    <row r="7" spans="1:12">
      <c r="A7" s="33" t="s">
        <v>197</v>
      </c>
      <c r="B7" s="33" t="s">
        <v>198</v>
      </c>
      <c r="C7" s="33" t="s">
        <v>33</v>
      </c>
      <c r="D7" s="33">
        <v>6330</v>
      </c>
      <c r="E7" s="33" t="s">
        <v>91</v>
      </c>
      <c r="F7" s="33" t="s">
        <v>209</v>
      </c>
      <c r="G7" s="40">
        <v>35673</v>
      </c>
      <c r="H7" s="63">
        <f t="shared" si="0"/>
        <v>18</v>
      </c>
      <c r="I7" s="38" t="s">
        <v>334</v>
      </c>
      <c r="J7" s="39" t="s">
        <v>349</v>
      </c>
      <c r="K7" s="72" t="str">
        <f>VLOOKUP(J7,Sprachschule!$A$2:$B$4,2,FALSE)</f>
        <v>The English Language Centre</v>
      </c>
      <c r="L7" s="73" t="str">
        <f t="shared" si="1"/>
        <v>Bea Lustenberger</v>
      </c>
    </row>
    <row r="8" spans="1:12">
      <c r="A8" s="33" t="s">
        <v>79</v>
      </c>
      <c r="B8" s="33" t="s">
        <v>80</v>
      </c>
      <c r="C8" s="33" t="s">
        <v>81</v>
      </c>
      <c r="D8" s="33">
        <v>6102</v>
      </c>
      <c r="E8" s="33" t="s">
        <v>319</v>
      </c>
      <c r="F8" s="33" t="s">
        <v>210</v>
      </c>
      <c r="G8" s="40">
        <v>35126</v>
      </c>
      <c r="H8" s="63">
        <f t="shared" si="0"/>
        <v>19</v>
      </c>
      <c r="I8" s="38" t="s">
        <v>334</v>
      </c>
      <c r="J8" s="39" t="s">
        <v>349</v>
      </c>
      <c r="K8" s="72" t="str">
        <f>VLOOKUP(J8,Sprachschule!$A$2:$B$4,2,FALSE)</f>
        <v>The English Language Centre</v>
      </c>
      <c r="L8" s="73" t="str">
        <f t="shared" si="1"/>
        <v>Bea Lustenberger</v>
      </c>
    </row>
    <row r="9" spans="1:12">
      <c r="A9" s="33" t="s">
        <v>20</v>
      </c>
      <c r="B9" s="33" t="s">
        <v>49</v>
      </c>
      <c r="C9" s="33" t="s">
        <v>253</v>
      </c>
      <c r="D9" s="33">
        <v>6014</v>
      </c>
      <c r="E9" s="33" t="s">
        <v>36</v>
      </c>
      <c r="F9" s="33" t="s">
        <v>209</v>
      </c>
      <c r="G9" s="40">
        <v>35590</v>
      </c>
      <c r="H9" s="63">
        <f t="shared" si="0"/>
        <v>18</v>
      </c>
      <c r="I9" s="38" t="s">
        <v>334</v>
      </c>
      <c r="J9" s="39" t="s">
        <v>349</v>
      </c>
      <c r="K9" s="72" t="str">
        <f>VLOOKUP(J9,Sprachschule!$A$2:$B$4,2,FALSE)</f>
        <v>The English Language Centre</v>
      </c>
      <c r="L9" s="73" t="str">
        <f t="shared" si="1"/>
        <v>Bea Lustenberger</v>
      </c>
    </row>
    <row r="10" spans="1:12">
      <c r="A10" s="33" t="s">
        <v>16</v>
      </c>
      <c r="B10" s="33" t="s">
        <v>56</v>
      </c>
      <c r="C10" s="33" t="s">
        <v>244</v>
      </c>
      <c r="D10" s="33">
        <v>6015</v>
      </c>
      <c r="E10" s="33" t="s">
        <v>36</v>
      </c>
      <c r="F10" s="33" t="s">
        <v>209</v>
      </c>
      <c r="G10" s="40">
        <v>36119</v>
      </c>
      <c r="H10" s="63">
        <f t="shared" si="0"/>
        <v>17</v>
      </c>
      <c r="I10" s="38" t="s">
        <v>334</v>
      </c>
      <c r="J10" s="39" t="s">
        <v>349</v>
      </c>
      <c r="K10" s="72" t="str">
        <f>VLOOKUP(J10,Sprachschule!$A$2:$B$4,2,FALSE)</f>
        <v>The English Language Centre</v>
      </c>
      <c r="L10" s="73" t="str">
        <f t="shared" si="1"/>
        <v>Bea Lustenberger</v>
      </c>
    </row>
    <row r="11" spans="1:12">
      <c r="A11" s="33" t="s">
        <v>218</v>
      </c>
      <c r="B11" s="33" t="s">
        <v>63</v>
      </c>
      <c r="C11" s="33" t="s">
        <v>219</v>
      </c>
      <c r="D11" s="33">
        <v>6206</v>
      </c>
      <c r="E11" s="33" t="s">
        <v>321</v>
      </c>
      <c r="F11" s="33" t="s">
        <v>210</v>
      </c>
      <c r="G11" s="40">
        <v>35342</v>
      </c>
      <c r="H11" s="63">
        <f t="shared" si="0"/>
        <v>19</v>
      </c>
      <c r="I11" s="38" t="s">
        <v>334</v>
      </c>
      <c r="J11" s="39" t="s">
        <v>349</v>
      </c>
      <c r="K11" s="72" t="str">
        <f>VLOOKUP(J11,Sprachschule!$A$2:$B$4,2,FALSE)</f>
        <v>The English Language Centre</v>
      </c>
      <c r="L11" s="73" t="str">
        <f t="shared" si="1"/>
        <v>Bea Lustenberger</v>
      </c>
    </row>
    <row r="12" spans="1:12">
      <c r="A12" s="33" t="s">
        <v>95</v>
      </c>
      <c r="B12" s="33" t="s">
        <v>96</v>
      </c>
      <c r="C12" s="33" t="s">
        <v>97</v>
      </c>
      <c r="D12" s="33">
        <v>6474</v>
      </c>
      <c r="E12" s="33" t="s">
        <v>326</v>
      </c>
      <c r="F12" s="33" t="s">
        <v>210</v>
      </c>
      <c r="G12" s="40">
        <v>35949</v>
      </c>
      <c r="H12" s="63">
        <f t="shared" si="0"/>
        <v>17</v>
      </c>
      <c r="I12" s="38" t="s">
        <v>334</v>
      </c>
      <c r="J12" s="39" t="s">
        <v>349</v>
      </c>
      <c r="K12" s="72" t="str">
        <f>VLOOKUP(J12,Sprachschule!$A$2:$B$4,2,FALSE)</f>
        <v>The English Language Centre</v>
      </c>
      <c r="L12" s="73" t="str">
        <f t="shared" si="1"/>
        <v>Bea Lustenberger</v>
      </c>
    </row>
    <row r="13" spans="1:12">
      <c r="A13" s="33" t="s">
        <v>181</v>
      </c>
      <c r="B13" s="33" t="s">
        <v>45</v>
      </c>
      <c r="C13" s="33" t="s">
        <v>182</v>
      </c>
      <c r="D13" s="33">
        <v>6234</v>
      </c>
      <c r="E13" s="33" t="s">
        <v>274</v>
      </c>
      <c r="F13" s="33" t="s">
        <v>209</v>
      </c>
      <c r="G13" s="40">
        <v>35675</v>
      </c>
      <c r="H13" s="63">
        <f t="shared" si="0"/>
        <v>18</v>
      </c>
      <c r="I13" s="38" t="s">
        <v>334</v>
      </c>
      <c r="J13" s="39" t="s">
        <v>349</v>
      </c>
      <c r="K13" s="72" t="str">
        <f>VLOOKUP(J13,Sprachschule!$A$2:$B$4,2,FALSE)</f>
        <v>The English Language Centre</v>
      </c>
      <c r="L13" s="73" t="str">
        <f t="shared" si="1"/>
        <v>Bea Lustenberger</v>
      </c>
    </row>
    <row r="14" spans="1:12">
      <c r="A14" s="33" t="s">
        <v>175</v>
      </c>
      <c r="B14" s="33" t="s">
        <v>176</v>
      </c>
      <c r="C14" s="33" t="s">
        <v>177</v>
      </c>
      <c r="D14" s="33">
        <v>6105</v>
      </c>
      <c r="E14" s="33" t="s">
        <v>313</v>
      </c>
      <c r="F14" s="33" t="s">
        <v>210</v>
      </c>
      <c r="G14" s="40">
        <v>35479</v>
      </c>
      <c r="H14" s="63">
        <f t="shared" si="0"/>
        <v>18</v>
      </c>
      <c r="I14" s="38" t="s">
        <v>334</v>
      </c>
      <c r="J14" s="39" t="s">
        <v>349</v>
      </c>
      <c r="K14" s="72" t="str">
        <f>VLOOKUP(J14,Sprachschule!$A$2:$B$4,2,FALSE)</f>
        <v>The English Language Centre</v>
      </c>
      <c r="L14" s="73" t="str">
        <f t="shared" si="1"/>
        <v>Bea Lustenberger</v>
      </c>
    </row>
    <row r="15" spans="1:12">
      <c r="A15" s="33" t="s">
        <v>145</v>
      </c>
      <c r="B15" s="33" t="s">
        <v>172</v>
      </c>
      <c r="C15" s="33" t="s">
        <v>146</v>
      </c>
      <c r="D15" s="33">
        <v>6330</v>
      </c>
      <c r="E15" s="33" t="s">
        <v>91</v>
      </c>
      <c r="F15" s="33" t="s">
        <v>209</v>
      </c>
      <c r="G15" s="40">
        <v>36157</v>
      </c>
      <c r="H15" s="63">
        <f t="shared" si="0"/>
        <v>17</v>
      </c>
      <c r="I15" s="38" t="s">
        <v>334</v>
      </c>
      <c r="J15" s="39" t="s">
        <v>349</v>
      </c>
      <c r="K15" s="72" t="str">
        <f>VLOOKUP(J15,Sprachschule!$A$2:$B$4,2,FALSE)</f>
        <v>The English Language Centre</v>
      </c>
      <c r="L15" s="73" t="str">
        <f t="shared" si="1"/>
        <v>Bea Lustenberger</v>
      </c>
    </row>
    <row r="16" spans="1:12">
      <c r="A16" s="33" t="s">
        <v>73</v>
      </c>
      <c r="B16" s="33" t="s">
        <v>13</v>
      </c>
      <c r="C16" s="33" t="s">
        <v>296</v>
      </c>
      <c r="D16" s="33">
        <v>6102</v>
      </c>
      <c r="E16" s="33" t="s">
        <v>319</v>
      </c>
      <c r="F16" s="33" t="s">
        <v>209</v>
      </c>
      <c r="G16" s="40">
        <v>36085</v>
      </c>
      <c r="H16" s="63">
        <f t="shared" si="0"/>
        <v>17</v>
      </c>
      <c r="I16" s="38" t="s">
        <v>334</v>
      </c>
      <c r="J16" s="39" t="s">
        <v>349</v>
      </c>
      <c r="K16" s="72" t="str">
        <f>VLOOKUP(J16,Sprachschule!$A$2:$B$4,2,FALSE)</f>
        <v>The English Language Centre</v>
      </c>
      <c r="L16" s="73" t="str">
        <f t="shared" si="1"/>
        <v>Bea Lustenberger</v>
      </c>
    </row>
    <row r="17" spans="1:12">
      <c r="A17" s="33" t="s">
        <v>43</v>
      </c>
      <c r="B17" s="33" t="s">
        <v>15</v>
      </c>
      <c r="C17" s="33" t="s">
        <v>297</v>
      </c>
      <c r="D17" s="33">
        <v>6314</v>
      </c>
      <c r="E17" s="33" t="s">
        <v>234</v>
      </c>
      <c r="F17" s="33" t="s">
        <v>210</v>
      </c>
      <c r="G17" s="40">
        <v>35826</v>
      </c>
      <c r="H17" s="63">
        <f t="shared" si="0"/>
        <v>18</v>
      </c>
      <c r="I17" s="38" t="s">
        <v>334</v>
      </c>
      <c r="J17" s="39" t="s">
        <v>349</v>
      </c>
      <c r="K17" s="72" t="str">
        <f>VLOOKUP(J17,Sprachschule!$A$2:$B$4,2,FALSE)</f>
        <v>The English Language Centre</v>
      </c>
      <c r="L17" s="73" t="str">
        <f t="shared" si="1"/>
        <v>Bea Lustenberger</v>
      </c>
    </row>
    <row r="18" spans="1:12">
      <c r="A18" s="33" t="s">
        <v>165</v>
      </c>
      <c r="B18" s="33" t="s">
        <v>166</v>
      </c>
      <c r="C18" s="33" t="s">
        <v>167</v>
      </c>
      <c r="D18" s="33">
        <v>6280</v>
      </c>
      <c r="E18" s="33" t="s">
        <v>314</v>
      </c>
      <c r="F18" s="33" t="s">
        <v>210</v>
      </c>
      <c r="G18" s="40">
        <v>35564</v>
      </c>
      <c r="H18" s="63">
        <f t="shared" si="0"/>
        <v>18</v>
      </c>
      <c r="I18" s="38" t="s">
        <v>334</v>
      </c>
      <c r="J18" s="39" t="s">
        <v>349</v>
      </c>
      <c r="K18" s="72" t="str">
        <f>VLOOKUP(J18,Sprachschule!$A$2:$B$4,2,FALSE)</f>
        <v>The English Language Centre</v>
      </c>
      <c r="L18" s="73" t="str">
        <f t="shared" si="1"/>
        <v>Bea Lustenberger</v>
      </c>
    </row>
    <row r="19" spans="1:12">
      <c r="A19" s="33" t="s">
        <v>19</v>
      </c>
      <c r="B19" s="33" t="s">
        <v>158</v>
      </c>
      <c r="C19" s="33" t="s">
        <v>301</v>
      </c>
      <c r="D19" s="33">
        <v>6247</v>
      </c>
      <c r="E19" s="33" t="s">
        <v>331</v>
      </c>
      <c r="F19" s="33" t="s">
        <v>210</v>
      </c>
      <c r="G19" s="40">
        <v>35614</v>
      </c>
      <c r="H19" s="63">
        <f t="shared" si="0"/>
        <v>18</v>
      </c>
      <c r="I19" s="38" t="s">
        <v>334</v>
      </c>
      <c r="J19" s="39" t="s">
        <v>349</v>
      </c>
      <c r="K19" s="72" t="str">
        <f>VLOOKUP(J19,Sprachschule!$A$2:$B$4,2,FALSE)</f>
        <v>The English Language Centre</v>
      </c>
      <c r="L19" s="73" t="str">
        <f t="shared" si="1"/>
        <v>Bea Lustenberger</v>
      </c>
    </row>
    <row r="20" spans="1:12">
      <c r="A20" s="33" t="s">
        <v>216</v>
      </c>
      <c r="B20" s="33" t="s">
        <v>208</v>
      </c>
      <c r="C20" s="33" t="s">
        <v>217</v>
      </c>
      <c r="D20" s="33">
        <v>6020</v>
      </c>
      <c r="E20" s="33" t="s">
        <v>214</v>
      </c>
      <c r="F20" s="33" t="s">
        <v>209</v>
      </c>
      <c r="G20" s="40">
        <v>35645</v>
      </c>
      <c r="H20" s="63">
        <f t="shared" si="0"/>
        <v>18</v>
      </c>
      <c r="I20" s="38" t="s">
        <v>335</v>
      </c>
      <c r="J20" s="39" t="s">
        <v>349</v>
      </c>
      <c r="K20" s="72" t="str">
        <f>VLOOKUP(J20,Sprachschule!$A$2:$B$4,2,FALSE)</f>
        <v>The English Language Centre</v>
      </c>
      <c r="L20" s="73" t="str">
        <f t="shared" si="1"/>
        <v>Bea Lustenberger</v>
      </c>
    </row>
    <row r="21" spans="1:12">
      <c r="A21" s="33" t="s">
        <v>3</v>
      </c>
      <c r="B21" s="33" t="s">
        <v>4</v>
      </c>
      <c r="C21" s="33" t="s">
        <v>25</v>
      </c>
      <c r="D21" s="33">
        <v>6006</v>
      </c>
      <c r="E21" s="33" t="s">
        <v>36</v>
      </c>
      <c r="F21" s="33" t="s">
        <v>209</v>
      </c>
      <c r="G21" s="40">
        <v>36002</v>
      </c>
      <c r="H21" s="63">
        <f t="shared" si="0"/>
        <v>17</v>
      </c>
      <c r="I21" s="38" t="s">
        <v>335</v>
      </c>
      <c r="J21" s="39" t="s">
        <v>349</v>
      </c>
      <c r="K21" s="72" t="str">
        <f>VLOOKUP(J21,Sprachschule!$A$2:$B$4,2,FALSE)</f>
        <v>The English Language Centre</v>
      </c>
      <c r="L21" s="73" t="str">
        <f t="shared" si="1"/>
        <v>Bea Lustenberger</v>
      </c>
    </row>
    <row r="22" spans="1:12">
      <c r="A22" s="33" t="s">
        <v>20</v>
      </c>
      <c r="B22" s="33" t="s">
        <v>75</v>
      </c>
      <c r="C22" s="33" t="s">
        <v>205</v>
      </c>
      <c r="D22" s="33">
        <v>6026</v>
      </c>
      <c r="E22" s="33" t="s">
        <v>318</v>
      </c>
      <c r="F22" s="33" t="s">
        <v>209</v>
      </c>
      <c r="G22" s="40">
        <v>35550</v>
      </c>
      <c r="H22" s="63">
        <f t="shared" si="0"/>
        <v>18</v>
      </c>
      <c r="I22" s="38" t="s">
        <v>335</v>
      </c>
      <c r="J22" s="39" t="s">
        <v>349</v>
      </c>
      <c r="K22" s="72" t="str">
        <f>VLOOKUP(J22,Sprachschule!$A$2:$B$4,2,FALSE)</f>
        <v>The English Language Centre</v>
      </c>
      <c r="L22" s="73" t="str">
        <f t="shared" si="1"/>
        <v>Bea Lustenberger</v>
      </c>
    </row>
    <row r="23" spans="1:12">
      <c r="A23" s="33" t="s">
        <v>256</v>
      </c>
      <c r="B23" s="33" t="s">
        <v>257</v>
      </c>
      <c r="C23" s="33" t="s">
        <v>258</v>
      </c>
      <c r="D23" s="33">
        <v>6275</v>
      </c>
      <c r="E23" s="33" t="s">
        <v>320</v>
      </c>
      <c r="F23" s="33" t="s">
        <v>209</v>
      </c>
      <c r="G23" s="40">
        <v>35338</v>
      </c>
      <c r="H23" s="63">
        <f t="shared" si="0"/>
        <v>19</v>
      </c>
      <c r="I23" s="38" t="s">
        <v>335</v>
      </c>
      <c r="J23" s="39" t="s">
        <v>349</v>
      </c>
      <c r="K23" s="72" t="str">
        <f>VLOOKUP(J23,Sprachschule!$A$2:$B$4,2,FALSE)</f>
        <v>The English Language Centre</v>
      </c>
      <c r="L23" s="73" t="str">
        <f t="shared" si="1"/>
        <v>Bea Lustenberger</v>
      </c>
    </row>
    <row r="24" spans="1:12">
      <c r="A24" s="33" t="s">
        <v>64</v>
      </c>
      <c r="B24" s="33" t="s">
        <v>65</v>
      </c>
      <c r="C24" s="33" t="s">
        <v>66</v>
      </c>
      <c r="D24" s="33">
        <v>6162</v>
      </c>
      <c r="E24" s="33" t="s">
        <v>324</v>
      </c>
      <c r="F24" s="33" t="s">
        <v>210</v>
      </c>
      <c r="G24" s="40">
        <v>35463</v>
      </c>
      <c r="H24" s="63">
        <f t="shared" si="0"/>
        <v>19</v>
      </c>
      <c r="I24" s="38" t="s">
        <v>335</v>
      </c>
      <c r="J24" s="39" t="s">
        <v>349</v>
      </c>
      <c r="K24" s="72" t="str">
        <f>VLOOKUP(J24,Sprachschule!$A$2:$B$4,2,FALSE)</f>
        <v>The English Language Centre</v>
      </c>
      <c r="L24" s="73" t="str">
        <f t="shared" si="1"/>
        <v>Bea Lustenberger</v>
      </c>
    </row>
    <row r="25" spans="1:12">
      <c r="A25" s="33" t="s">
        <v>18</v>
      </c>
      <c r="B25" s="33" t="s">
        <v>98</v>
      </c>
      <c r="C25" s="33" t="s">
        <v>99</v>
      </c>
      <c r="D25" s="33">
        <v>6210</v>
      </c>
      <c r="E25" s="33" t="s">
        <v>211</v>
      </c>
      <c r="F25" s="33" t="s">
        <v>209</v>
      </c>
      <c r="G25" s="40">
        <v>35633</v>
      </c>
      <c r="H25" s="63">
        <f t="shared" si="0"/>
        <v>18</v>
      </c>
      <c r="I25" s="38" t="s">
        <v>335</v>
      </c>
      <c r="J25" s="39" t="s">
        <v>349</v>
      </c>
      <c r="K25" s="72" t="str">
        <f>VLOOKUP(J25,Sprachschule!$A$2:$B$4,2,FALSE)</f>
        <v>The English Language Centre</v>
      </c>
      <c r="L25" s="73" t="str">
        <f t="shared" si="1"/>
        <v>Bea Lustenberger</v>
      </c>
    </row>
    <row r="26" spans="1:12">
      <c r="A26" s="33" t="s">
        <v>279</v>
      </c>
      <c r="B26" s="33" t="s">
        <v>89</v>
      </c>
      <c r="C26" s="33" t="s">
        <v>90</v>
      </c>
      <c r="D26" s="33">
        <v>6023</v>
      </c>
      <c r="E26" s="33" t="s">
        <v>312</v>
      </c>
      <c r="F26" s="33" t="s">
        <v>210</v>
      </c>
      <c r="G26" s="40">
        <v>35690</v>
      </c>
      <c r="H26" s="63">
        <f t="shared" si="0"/>
        <v>18</v>
      </c>
      <c r="I26" s="38" t="s">
        <v>335</v>
      </c>
      <c r="J26" s="39" t="s">
        <v>349</v>
      </c>
      <c r="K26" s="72" t="str">
        <f>VLOOKUP(J26,Sprachschule!$A$2:$B$4,2,FALSE)</f>
        <v>The English Language Centre</v>
      </c>
      <c r="L26" s="73" t="str">
        <f t="shared" si="1"/>
        <v>Bea Lustenberger</v>
      </c>
    </row>
    <row r="27" spans="1:12">
      <c r="A27" s="33" t="s">
        <v>251</v>
      </c>
      <c r="B27" s="33" t="s">
        <v>49</v>
      </c>
      <c r="C27" s="33" t="s">
        <v>252</v>
      </c>
      <c r="D27" s="33">
        <v>6274</v>
      </c>
      <c r="E27" s="33" t="s">
        <v>316</v>
      </c>
      <c r="F27" s="33" t="s">
        <v>209</v>
      </c>
      <c r="G27" s="40">
        <v>35506</v>
      </c>
      <c r="H27" s="63">
        <f t="shared" si="0"/>
        <v>18</v>
      </c>
      <c r="I27" s="38" t="s">
        <v>335</v>
      </c>
      <c r="J27" s="39" t="s">
        <v>349</v>
      </c>
      <c r="K27" s="72" t="str">
        <f>VLOOKUP(J27,Sprachschule!$A$2:$B$4,2,FALSE)</f>
        <v>The English Language Centre</v>
      </c>
      <c r="L27" s="73" t="str">
        <f t="shared" si="1"/>
        <v>Bea Lustenberger</v>
      </c>
    </row>
    <row r="28" spans="1:12">
      <c r="A28" s="33" t="s">
        <v>55</v>
      </c>
      <c r="B28" s="33" t="s">
        <v>56</v>
      </c>
      <c r="C28" s="33" t="s">
        <v>291</v>
      </c>
      <c r="D28" s="33">
        <v>6260</v>
      </c>
      <c r="E28" s="33" t="s">
        <v>317</v>
      </c>
      <c r="F28" s="33" t="s">
        <v>209</v>
      </c>
      <c r="G28" s="40">
        <v>36075</v>
      </c>
      <c r="H28" s="63">
        <f t="shared" si="0"/>
        <v>17</v>
      </c>
      <c r="I28" s="38" t="s">
        <v>335</v>
      </c>
      <c r="J28" s="39" t="s">
        <v>349</v>
      </c>
      <c r="K28" s="72" t="str">
        <f>VLOOKUP(J28,Sprachschule!$A$2:$B$4,2,FALSE)</f>
        <v>The English Language Centre</v>
      </c>
      <c r="L28" s="73" t="str">
        <f t="shared" si="1"/>
        <v>Bea Lustenberger</v>
      </c>
    </row>
    <row r="29" spans="1:12">
      <c r="A29" s="33" t="s">
        <v>70</v>
      </c>
      <c r="B29" s="33" t="s">
        <v>63</v>
      </c>
      <c r="C29" s="33" t="s">
        <v>292</v>
      </c>
      <c r="D29" s="33">
        <v>4133</v>
      </c>
      <c r="E29" s="33" t="s">
        <v>322</v>
      </c>
      <c r="F29" s="33" t="s">
        <v>210</v>
      </c>
      <c r="G29" s="40">
        <v>35613</v>
      </c>
      <c r="H29" s="63">
        <f t="shared" si="0"/>
        <v>18</v>
      </c>
      <c r="I29" s="38" t="s">
        <v>335</v>
      </c>
      <c r="J29" s="39" t="s">
        <v>349</v>
      </c>
      <c r="K29" s="72" t="str">
        <f>VLOOKUP(J29,Sprachschule!$A$2:$B$4,2,FALSE)</f>
        <v>The English Language Centre</v>
      </c>
      <c r="L29" s="73" t="str">
        <f t="shared" si="1"/>
        <v>Bea Lustenberger</v>
      </c>
    </row>
    <row r="30" spans="1:12">
      <c r="A30" s="33" t="s">
        <v>237</v>
      </c>
      <c r="B30" s="33" t="s">
        <v>276</v>
      </c>
      <c r="C30" s="33" t="s">
        <v>307</v>
      </c>
      <c r="D30" s="33">
        <v>6012</v>
      </c>
      <c r="E30" s="33" t="s">
        <v>327</v>
      </c>
      <c r="F30" s="33" t="s">
        <v>210</v>
      </c>
      <c r="G30" s="40">
        <v>35808</v>
      </c>
      <c r="H30" s="63">
        <f t="shared" si="0"/>
        <v>18</v>
      </c>
      <c r="I30" s="38" t="s">
        <v>335</v>
      </c>
      <c r="J30" s="39" t="s">
        <v>349</v>
      </c>
      <c r="K30" s="72" t="str">
        <f>VLOOKUP(J30,Sprachschule!$A$2:$B$4,2,FALSE)</f>
        <v>The English Language Centre</v>
      </c>
      <c r="L30" s="73" t="str">
        <f t="shared" si="1"/>
        <v>Bea Lustenberger</v>
      </c>
    </row>
    <row r="31" spans="1:12">
      <c r="A31" s="33" t="s">
        <v>179</v>
      </c>
      <c r="B31" s="33" t="s">
        <v>45</v>
      </c>
      <c r="C31" s="33" t="s">
        <v>303</v>
      </c>
      <c r="D31" s="33">
        <v>6043</v>
      </c>
      <c r="E31" s="33" t="s">
        <v>323</v>
      </c>
      <c r="F31" s="33" t="s">
        <v>209</v>
      </c>
      <c r="G31" s="40">
        <v>35482</v>
      </c>
      <c r="H31" s="63">
        <f t="shared" si="0"/>
        <v>18</v>
      </c>
      <c r="I31" s="38" t="s">
        <v>335</v>
      </c>
      <c r="J31" s="39" t="s">
        <v>349</v>
      </c>
      <c r="K31" s="72" t="str">
        <f>VLOOKUP(J31,Sprachschule!$A$2:$B$4,2,FALSE)</f>
        <v>The English Language Centre</v>
      </c>
      <c r="L31" s="73" t="str">
        <f t="shared" si="1"/>
        <v>Bea Lustenberger</v>
      </c>
    </row>
    <row r="32" spans="1:12">
      <c r="A32" s="33" t="s">
        <v>102</v>
      </c>
      <c r="B32" s="33" t="s">
        <v>176</v>
      </c>
      <c r="C32" s="33" t="s">
        <v>178</v>
      </c>
      <c r="D32" s="33">
        <v>6280</v>
      </c>
      <c r="E32" s="33" t="s">
        <v>314</v>
      </c>
      <c r="F32" s="33" t="s">
        <v>210</v>
      </c>
      <c r="G32" s="40">
        <v>35791</v>
      </c>
      <c r="H32" s="63">
        <f t="shared" si="0"/>
        <v>18</v>
      </c>
      <c r="I32" s="38" t="s">
        <v>335</v>
      </c>
      <c r="J32" s="39" t="s">
        <v>349</v>
      </c>
      <c r="K32" s="72" t="str">
        <f>VLOOKUP(J32,Sprachschule!$A$2:$B$4,2,FALSE)</f>
        <v>The English Language Centre</v>
      </c>
      <c r="L32" s="73" t="str">
        <f t="shared" si="1"/>
        <v>Bea Lustenberger</v>
      </c>
    </row>
    <row r="33" spans="1:12">
      <c r="A33" s="33" t="s">
        <v>82</v>
      </c>
      <c r="B33" s="33" t="s">
        <v>83</v>
      </c>
      <c r="C33" s="33" t="s">
        <v>84</v>
      </c>
      <c r="D33" s="33">
        <v>6005</v>
      </c>
      <c r="E33" s="33" t="s">
        <v>36</v>
      </c>
      <c r="F33" s="33" t="s">
        <v>209</v>
      </c>
      <c r="G33" s="40">
        <v>35141</v>
      </c>
      <c r="H33" s="63">
        <f t="shared" si="0"/>
        <v>19</v>
      </c>
      <c r="I33" s="38" t="s">
        <v>335</v>
      </c>
      <c r="J33" s="39" t="s">
        <v>349</v>
      </c>
      <c r="K33" s="72" t="str">
        <f>VLOOKUP(J33,Sprachschule!$A$2:$B$4,2,FALSE)</f>
        <v>The English Language Centre</v>
      </c>
      <c r="L33" s="73" t="str">
        <f t="shared" si="1"/>
        <v>Bea Lustenberger</v>
      </c>
    </row>
    <row r="34" spans="1:12">
      <c r="A34" s="33" t="s">
        <v>9</v>
      </c>
      <c r="B34" s="33" t="s">
        <v>13</v>
      </c>
      <c r="C34" s="33" t="s">
        <v>30</v>
      </c>
      <c r="D34" s="33">
        <v>6275</v>
      </c>
      <c r="E34" s="33" t="s">
        <v>320</v>
      </c>
      <c r="F34" s="33" t="s">
        <v>209</v>
      </c>
      <c r="G34" s="40">
        <v>35922</v>
      </c>
      <c r="H34" s="63">
        <f t="shared" si="0"/>
        <v>17</v>
      </c>
      <c r="I34" s="38" t="s">
        <v>335</v>
      </c>
      <c r="J34" s="39" t="s">
        <v>349</v>
      </c>
      <c r="K34" s="72" t="str">
        <f>VLOOKUP(J34,Sprachschule!$A$2:$B$4,2,FALSE)</f>
        <v>The English Language Centre</v>
      </c>
      <c r="L34" s="73" t="str">
        <f t="shared" si="1"/>
        <v>Bea Lustenberger</v>
      </c>
    </row>
    <row r="35" spans="1:12">
      <c r="A35" s="33" t="s">
        <v>85</v>
      </c>
      <c r="B35" s="33" t="s">
        <v>15</v>
      </c>
      <c r="C35" s="33" t="s">
        <v>298</v>
      </c>
      <c r="D35" s="33">
        <v>6162</v>
      </c>
      <c r="E35" s="33" t="s">
        <v>324</v>
      </c>
      <c r="F35" s="33" t="s">
        <v>210</v>
      </c>
      <c r="G35" s="40">
        <v>35188</v>
      </c>
      <c r="H35" s="63">
        <f t="shared" si="0"/>
        <v>19</v>
      </c>
      <c r="I35" s="38" t="s">
        <v>335</v>
      </c>
      <c r="J35" s="39" t="s">
        <v>349</v>
      </c>
      <c r="K35" s="72" t="str">
        <f>VLOOKUP(J35,Sprachschule!$A$2:$B$4,2,FALSE)</f>
        <v>The English Language Centre</v>
      </c>
      <c r="L35" s="73" t="str">
        <f t="shared" si="1"/>
        <v>Bea Lustenberger</v>
      </c>
    </row>
    <row r="36" spans="1:12">
      <c r="A36" s="33" t="s">
        <v>159</v>
      </c>
      <c r="B36" s="33" t="s">
        <v>160</v>
      </c>
      <c r="C36" s="33" t="s">
        <v>284</v>
      </c>
      <c r="D36" s="33">
        <v>6210</v>
      </c>
      <c r="E36" s="33" t="s">
        <v>211</v>
      </c>
      <c r="F36" s="33" t="s">
        <v>209</v>
      </c>
      <c r="G36" s="40">
        <v>35520</v>
      </c>
      <c r="H36" s="63">
        <f t="shared" si="0"/>
        <v>18</v>
      </c>
      <c r="I36" s="38" t="s">
        <v>335</v>
      </c>
      <c r="J36" s="39" t="s">
        <v>349</v>
      </c>
      <c r="K36" s="72" t="str">
        <f>VLOOKUP(J36,Sprachschule!$A$2:$B$4,2,FALSE)</f>
        <v>The English Language Centre</v>
      </c>
      <c r="L36" s="73" t="str">
        <f t="shared" si="1"/>
        <v>Bea Lustenberger</v>
      </c>
    </row>
    <row r="37" spans="1:12">
      <c r="A37" s="33" t="s">
        <v>263</v>
      </c>
      <c r="B37" s="33" t="s">
        <v>158</v>
      </c>
      <c r="C37" s="33" t="s">
        <v>264</v>
      </c>
      <c r="D37" s="33">
        <v>6210</v>
      </c>
      <c r="E37" s="33" t="s">
        <v>211</v>
      </c>
      <c r="F37" s="33" t="s">
        <v>210</v>
      </c>
      <c r="G37" s="40">
        <v>35532</v>
      </c>
      <c r="H37" s="63">
        <f t="shared" si="0"/>
        <v>18</v>
      </c>
      <c r="I37" s="38" t="s">
        <v>335</v>
      </c>
      <c r="J37" s="39" t="s">
        <v>349</v>
      </c>
      <c r="K37" s="72" t="str">
        <f>VLOOKUP(J37,Sprachschule!$A$2:$B$4,2,FALSE)</f>
        <v>The English Language Centre</v>
      </c>
      <c r="L37" s="73" t="str">
        <f t="shared" si="1"/>
        <v>Bea Lustenberger</v>
      </c>
    </row>
    <row r="38" spans="1:12">
      <c r="A38" s="33" t="s">
        <v>223</v>
      </c>
      <c r="B38" s="33" t="s">
        <v>224</v>
      </c>
      <c r="C38" s="33" t="s">
        <v>225</v>
      </c>
      <c r="D38" s="33">
        <v>6105</v>
      </c>
      <c r="E38" s="33" t="s">
        <v>313</v>
      </c>
      <c r="F38" s="33" t="s">
        <v>209</v>
      </c>
      <c r="G38" s="40">
        <v>35928</v>
      </c>
      <c r="H38" s="63">
        <f t="shared" si="0"/>
        <v>17</v>
      </c>
      <c r="I38" s="38" t="s">
        <v>336</v>
      </c>
      <c r="J38" s="39" t="s">
        <v>350</v>
      </c>
      <c r="K38" s="72" t="str">
        <f>VLOOKUP(J38,Sprachschule!$A$2:$B$4,2,FALSE)</f>
        <v>Eastbourne School of English</v>
      </c>
      <c r="L38" s="73" t="str">
        <f t="shared" si="1"/>
        <v>Bea Lustenberger</v>
      </c>
    </row>
    <row r="39" spans="1:12">
      <c r="A39" s="33" t="s">
        <v>71</v>
      </c>
      <c r="B39" s="33" t="s">
        <v>278</v>
      </c>
      <c r="C39" s="33" t="s">
        <v>72</v>
      </c>
      <c r="D39" s="33">
        <v>6330</v>
      </c>
      <c r="E39" s="33" t="s">
        <v>91</v>
      </c>
      <c r="F39" s="33" t="s">
        <v>210</v>
      </c>
      <c r="G39" s="40">
        <v>35935</v>
      </c>
      <c r="H39" s="63">
        <f t="shared" si="0"/>
        <v>17</v>
      </c>
      <c r="I39" s="38" t="s">
        <v>336</v>
      </c>
      <c r="J39" s="39" t="s">
        <v>350</v>
      </c>
      <c r="K39" s="72" t="str">
        <f>VLOOKUP(J39,Sprachschule!$A$2:$B$4,2,FALSE)</f>
        <v>Eastbourne School of English</v>
      </c>
      <c r="L39" s="73" t="str">
        <f t="shared" si="1"/>
        <v>Bea Lustenberger</v>
      </c>
    </row>
    <row r="40" spans="1:12">
      <c r="A40" s="33" t="s">
        <v>74</v>
      </c>
      <c r="B40" s="33" t="s">
        <v>75</v>
      </c>
      <c r="C40" s="33" t="s">
        <v>76</v>
      </c>
      <c r="D40" s="33">
        <v>6102</v>
      </c>
      <c r="E40" s="33" t="s">
        <v>319</v>
      </c>
      <c r="F40" s="33" t="s">
        <v>209</v>
      </c>
      <c r="G40" s="40">
        <v>35431</v>
      </c>
      <c r="H40" s="63">
        <f t="shared" si="0"/>
        <v>19</v>
      </c>
      <c r="I40" s="38" t="s">
        <v>336</v>
      </c>
      <c r="J40" s="39" t="s">
        <v>350</v>
      </c>
      <c r="K40" s="72" t="str">
        <f>VLOOKUP(J40,Sprachschule!$A$2:$B$4,2,FALSE)</f>
        <v>Eastbourne School of English</v>
      </c>
      <c r="L40" s="73" t="str">
        <f t="shared" si="1"/>
        <v>Bea Lustenberger</v>
      </c>
    </row>
    <row r="41" spans="1:12">
      <c r="A41" s="33" t="s">
        <v>100</v>
      </c>
      <c r="B41" s="33" t="s">
        <v>58</v>
      </c>
      <c r="C41" s="33" t="s">
        <v>101</v>
      </c>
      <c r="D41" s="33">
        <v>6314</v>
      </c>
      <c r="E41" s="33" t="s">
        <v>234</v>
      </c>
      <c r="F41" s="33" t="s">
        <v>210</v>
      </c>
      <c r="G41" s="40">
        <v>35688</v>
      </c>
      <c r="H41" s="63">
        <f t="shared" si="0"/>
        <v>18</v>
      </c>
      <c r="I41" s="38" t="s">
        <v>336</v>
      </c>
      <c r="J41" s="39" t="s">
        <v>350</v>
      </c>
      <c r="K41" s="72" t="str">
        <f>VLOOKUP(J41,Sprachschule!$A$2:$B$4,2,FALSE)</f>
        <v>Eastbourne School of English</v>
      </c>
      <c r="L41" s="73" t="str">
        <f t="shared" si="1"/>
        <v>Bea Lustenberger</v>
      </c>
    </row>
    <row r="42" spans="1:12">
      <c r="A42" s="33" t="s">
        <v>220</v>
      </c>
      <c r="B42" s="33" t="s">
        <v>221</v>
      </c>
      <c r="C42" s="33" t="s">
        <v>305</v>
      </c>
      <c r="D42" s="33">
        <v>6280</v>
      </c>
      <c r="E42" s="33" t="s">
        <v>314</v>
      </c>
      <c r="F42" s="33" t="s">
        <v>210</v>
      </c>
      <c r="G42" s="40">
        <v>35422</v>
      </c>
      <c r="H42" s="63">
        <f t="shared" si="0"/>
        <v>19</v>
      </c>
      <c r="I42" s="38" t="s">
        <v>336</v>
      </c>
      <c r="J42" s="39" t="s">
        <v>350</v>
      </c>
      <c r="K42" s="72" t="str">
        <f>VLOOKUP(J42,Sprachschule!$A$2:$B$4,2,FALSE)</f>
        <v>Eastbourne School of English</v>
      </c>
      <c r="L42" s="73" t="str">
        <f t="shared" si="1"/>
        <v>Bea Lustenberger</v>
      </c>
    </row>
    <row r="43" spans="1:12">
      <c r="A43" s="33" t="s">
        <v>202</v>
      </c>
      <c r="B43" s="33" t="s">
        <v>203</v>
      </c>
      <c r="C43" s="33" t="s">
        <v>299</v>
      </c>
      <c r="D43" s="33">
        <v>6247</v>
      </c>
      <c r="E43" s="33" t="s">
        <v>331</v>
      </c>
      <c r="F43" s="33" t="s">
        <v>209</v>
      </c>
      <c r="G43" s="40">
        <v>34835</v>
      </c>
      <c r="H43" s="63">
        <f t="shared" si="0"/>
        <v>20</v>
      </c>
      <c r="I43" s="38" t="s">
        <v>336</v>
      </c>
      <c r="J43" s="39" t="s">
        <v>350</v>
      </c>
      <c r="K43" s="72" t="str">
        <f>VLOOKUP(J43,Sprachschule!$A$2:$B$4,2,FALSE)</f>
        <v>Eastbourne School of English</v>
      </c>
      <c r="L43" s="73" t="str">
        <f t="shared" si="1"/>
        <v>Bea Lustenberger</v>
      </c>
    </row>
    <row r="44" spans="1:12">
      <c r="A44" s="33" t="s">
        <v>200</v>
      </c>
      <c r="B44" s="33" t="s">
        <v>201</v>
      </c>
      <c r="C44" s="33" t="s">
        <v>27</v>
      </c>
      <c r="D44" s="33">
        <v>6344</v>
      </c>
      <c r="E44" s="33" t="s">
        <v>315</v>
      </c>
      <c r="F44" s="33" t="s">
        <v>210</v>
      </c>
      <c r="G44" s="40">
        <v>35794</v>
      </c>
      <c r="H44" s="63">
        <f t="shared" si="0"/>
        <v>18</v>
      </c>
      <c r="I44" s="38" t="s">
        <v>336</v>
      </c>
      <c r="J44" s="39" t="s">
        <v>350</v>
      </c>
      <c r="K44" s="72" t="str">
        <f>VLOOKUP(J44,Sprachschule!$A$2:$B$4,2,FALSE)</f>
        <v>Eastbourne School of English</v>
      </c>
      <c r="L44" s="73" t="str">
        <f t="shared" si="1"/>
        <v>Bea Lustenberger</v>
      </c>
    </row>
    <row r="45" spans="1:12">
      <c r="A45" s="33" t="s">
        <v>259</v>
      </c>
      <c r="B45" s="33" t="s">
        <v>198</v>
      </c>
      <c r="C45" s="33" t="s">
        <v>260</v>
      </c>
      <c r="D45" s="33">
        <v>6015</v>
      </c>
      <c r="E45" s="33" t="s">
        <v>36</v>
      </c>
      <c r="F45" s="33" t="s">
        <v>209</v>
      </c>
      <c r="G45" s="40">
        <v>35143</v>
      </c>
      <c r="H45" s="63">
        <f t="shared" si="0"/>
        <v>19</v>
      </c>
      <c r="I45" s="38" t="s">
        <v>336</v>
      </c>
      <c r="J45" s="39" t="s">
        <v>350</v>
      </c>
      <c r="K45" s="72" t="str">
        <f>VLOOKUP(J45,Sprachschule!$A$2:$B$4,2,FALSE)</f>
        <v>Eastbourne School of English</v>
      </c>
      <c r="L45" s="73" t="str">
        <f t="shared" si="1"/>
        <v>Bea Lustenberger</v>
      </c>
    </row>
    <row r="46" spans="1:12">
      <c r="A46" s="33" t="s">
        <v>7</v>
      </c>
      <c r="B46" s="33" t="s">
        <v>8</v>
      </c>
      <c r="C46" s="33" t="s">
        <v>27</v>
      </c>
      <c r="D46" s="33">
        <v>6014</v>
      </c>
      <c r="E46" s="33" t="s">
        <v>36</v>
      </c>
      <c r="F46" s="33" t="s">
        <v>209</v>
      </c>
      <c r="G46" s="40">
        <v>35260</v>
      </c>
      <c r="H46" s="63">
        <f t="shared" si="0"/>
        <v>19</v>
      </c>
      <c r="I46" s="38" t="s">
        <v>336</v>
      </c>
      <c r="J46" s="39" t="s">
        <v>350</v>
      </c>
      <c r="K46" s="72" t="str">
        <f>VLOOKUP(J46,Sprachschule!$A$2:$B$4,2,FALSE)</f>
        <v>Eastbourne School of English</v>
      </c>
      <c r="L46" s="73" t="str">
        <f t="shared" si="1"/>
        <v>Bea Lustenberger</v>
      </c>
    </row>
    <row r="47" spans="1:12">
      <c r="A47" s="33" t="s">
        <v>9</v>
      </c>
      <c r="B47" s="33" t="s">
        <v>10</v>
      </c>
      <c r="C47" s="33" t="s">
        <v>28</v>
      </c>
      <c r="D47" s="33">
        <v>6033</v>
      </c>
      <c r="E47" s="33" t="s">
        <v>325</v>
      </c>
      <c r="F47" s="33" t="s">
        <v>209</v>
      </c>
      <c r="G47" s="40">
        <v>35656</v>
      </c>
      <c r="H47" s="63">
        <f t="shared" si="0"/>
        <v>18</v>
      </c>
      <c r="I47" s="38" t="s">
        <v>336</v>
      </c>
      <c r="J47" s="39" t="s">
        <v>350</v>
      </c>
      <c r="K47" s="72" t="str">
        <f>VLOOKUP(J47,Sprachschule!$A$2:$B$4,2,FALSE)</f>
        <v>Eastbourne School of English</v>
      </c>
      <c r="L47" s="73" t="str">
        <f t="shared" si="1"/>
        <v>Bea Lustenberger</v>
      </c>
    </row>
    <row r="48" spans="1:12">
      <c r="A48" s="33" t="s">
        <v>156</v>
      </c>
      <c r="B48" s="33" t="s">
        <v>212</v>
      </c>
      <c r="C48" s="33" t="s">
        <v>213</v>
      </c>
      <c r="D48" s="33">
        <v>6472</v>
      </c>
      <c r="E48" s="33" t="s">
        <v>329</v>
      </c>
      <c r="F48" s="33" t="s">
        <v>209</v>
      </c>
      <c r="G48" s="40">
        <v>35638</v>
      </c>
      <c r="H48" s="63">
        <f t="shared" si="0"/>
        <v>18</v>
      </c>
      <c r="I48" s="38" t="s">
        <v>336</v>
      </c>
      <c r="J48" s="39" t="s">
        <v>350</v>
      </c>
      <c r="K48" s="72" t="str">
        <f>VLOOKUP(J48,Sprachschule!$A$2:$B$4,2,FALSE)</f>
        <v>Eastbourne School of English</v>
      </c>
      <c r="L48" s="73" t="str">
        <f t="shared" si="1"/>
        <v>Bea Lustenberger</v>
      </c>
    </row>
    <row r="49" spans="1:12">
      <c r="A49" s="33" t="s">
        <v>193</v>
      </c>
      <c r="B49" s="33" t="s">
        <v>59</v>
      </c>
      <c r="C49" s="33" t="s">
        <v>310</v>
      </c>
      <c r="D49" s="33">
        <v>6020</v>
      </c>
      <c r="E49" s="33" t="s">
        <v>214</v>
      </c>
      <c r="F49" s="33" t="s">
        <v>209</v>
      </c>
      <c r="G49" s="40">
        <v>35717</v>
      </c>
      <c r="H49" s="63">
        <f t="shared" si="0"/>
        <v>18</v>
      </c>
      <c r="I49" s="38" t="s">
        <v>336</v>
      </c>
      <c r="J49" s="39" t="s">
        <v>350</v>
      </c>
      <c r="K49" s="72" t="str">
        <f>VLOOKUP(J49,Sprachschule!$A$2:$B$4,2,FALSE)</f>
        <v>Eastbourne School of English</v>
      </c>
      <c r="L49" s="73" t="str">
        <f t="shared" si="1"/>
        <v>Bea Lustenberger</v>
      </c>
    </row>
    <row r="50" spans="1:12">
      <c r="A50" s="33" t="s">
        <v>48</v>
      </c>
      <c r="B50" s="33" t="s">
        <v>49</v>
      </c>
      <c r="C50" s="33" t="s">
        <v>290</v>
      </c>
      <c r="D50" s="33">
        <v>6006</v>
      </c>
      <c r="E50" s="33" t="s">
        <v>36</v>
      </c>
      <c r="F50" s="33" t="s">
        <v>209</v>
      </c>
      <c r="G50" s="40">
        <v>35827</v>
      </c>
      <c r="H50" s="63">
        <f t="shared" si="0"/>
        <v>18</v>
      </c>
      <c r="I50" s="38" t="s">
        <v>336</v>
      </c>
      <c r="J50" s="39" t="s">
        <v>350</v>
      </c>
      <c r="K50" s="72" t="str">
        <f>VLOOKUP(J50,Sprachschule!$A$2:$B$4,2,FALSE)</f>
        <v>Eastbourne School of English</v>
      </c>
      <c r="L50" s="73" t="str">
        <f t="shared" si="1"/>
        <v>Bea Lustenberger</v>
      </c>
    </row>
    <row r="51" spans="1:12">
      <c r="A51" s="33" t="s">
        <v>188</v>
      </c>
      <c r="B51" s="33" t="s">
        <v>63</v>
      </c>
      <c r="C51" s="33" t="s">
        <v>32</v>
      </c>
      <c r="D51" s="33">
        <v>6026</v>
      </c>
      <c r="E51" s="33" t="s">
        <v>318</v>
      </c>
      <c r="F51" s="33" t="s">
        <v>210</v>
      </c>
      <c r="G51" s="40">
        <v>36156</v>
      </c>
      <c r="H51" s="63">
        <f t="shared" si="0"/>
        <v>17</v>
      </c>
      <c r="I51" s="38" t="s">
        <v>336</v>
      </c>
      <c r="J51" s="39" t="s">
        <v>350</v>
      </c>
      <c r="K51" s="72" t="str">
        <f>VLOOKUP(J51,Sprachschule!$A$2:$B$4,2,FALSE)</f>
        <v>Eastbourne School of English</v>
      </c>
      <c r="L51" s="73" t="str">
        <f t="shared" si="1"/>
        <v>Bea Lustenberger</v>
      </c>
    </row>
    <row r="52" spans="1:12">
      <c r="A52" s="33" t="s">
        <v>62</v>
      </c>
      <c r="B52" s="33" t="s">
        <v>63</v>
      </c>
      <c r="C52" s="33" t="s">
        <v>293</v>
      </c>
      <c r="D52" s="33">
        <v>6043</v>
      </c>
      <c r="E52" s="33" t="s">
        <v>323</v>
      </c>
      <c r="F52" s="33" t="s">
        <v>210</v>
      </c>
      <c r="G52" s="40">
        <v>35645</v>
      </c>
      <c r="H52" s="63">
        <f t="shared" si="0"/>
        <v>18</v>
      </c>
      <c r="I52" s="38" t="s">
        <v>336</v>
      </c>
      <c r="J52" s="39" t="s">
        <v>350</v>
      </c>
      <c r="K52" s="72" t="str">
        <f>VLOOKUP(J52,Sprachschule!$A$2:$B$4,2,FALSE)</f>
        <v>Eastbourne School of English</v>
      </c>
      <c r="L52" s="73" t="str">
        <f t="shared" si="1"/>
        <v>Bea Lustenberger</v>
      </c>
    </row>
    <row r="53" spans="1:12">
      <c r="A53" s="33" t="s">
        <v>129</v>
      </c>
      <c r="B53" s="33" t="s">
        <v>130</v>
      </c>
      <c r="C53" s="33" t="s">
        <v>131</v>
      </c>
      <c r="D53" s="33">
        <v>6280</v>
      </c>
      <c r="E53" s="33" t="s">
        <v>328</v>
      </c>
      <c r="F53" s="33" t="s">
        <v>210</v>
      </c>
      <c r="G53" s="40">
        <v>35605</v>
      </c>
      <c r="H53" s="63">
        <f t="shared" si="0"/>
        <v>18</v>
      </c>
      <c r="I53" s="38" t="s">
        <v>336</v>
      </c>
      <c r="J53" s="39" t="s">
        <v>350</v>
      </c>
      <c r="K53" s="72" t="str">
        <f>VLOOKUP(J53,Sprachschule!$A$2:$B$4,2,FALSE)</f>
        <v>Eastbourne School of English</v>
      </c>
      <c r="L53" s="73" t="str">
        <f t="shared" si="1"/>
        <v>Bea Lustenberger</v>
      </c>
    </row>
    <row r="54" spans="1:12">
      <c r="A54" s="33" t="s">
        <v>183</v>
      </c>
      <c r="B54" s="33" t="s">
        <v>45</v>
      </c>
      <c r="C54" s="33" t="s">
        <v>153</v>
      </c>
      <c r="D54" s="33">
        <v>6265</v>
      </c>
      <c r="E54" s="33" t="s">
        <v>330</v>
      </c>
      <c r="F54" s="33" t="s">
        <v>209</v>
      </c>
      <c r="G54" s="40">
        <v>35559</v>
      </c>
      <c r="H54" s="63">
        <f t="shared" si="0"/>
        <v>18</v>
      </c>
      <c r="I54" s="38" t="s">
        <v>336</v>
      </c>
      <c r="J54" s="39" t="s">
        <v>350</v>
      </c>
      <c r="K54" s="72" t="str">
        <f>VLOOKUP(J54,Sprachschule!$A$2:$B$4,2,FALSE)</f>
        <v>Eastbourne School of English</v>
      </c>
      <c r="L54" s="73" t="str">
        <f t="shared" si="1"/>
        <v>Bea Lustenberger</v>
      </c>
    </row>
    <row r="55" spans="1:12">
      <c r="A55" s="33" t="s">
        <v>179</v>
      </c>
      <c r="B55" s="33" t="s">
        <v>176</v>
      </c>
      <c r="C55" s="33" t="s">
        <v>303</v>
      </c>
      <c r="D55" s="33">
        <v>6344</v>
      </c>
      <c r="E55" s="33" t="s">
        <v>315</v>
      </c>
      <c r="F55" s="33" t="s">
        <v>210</v>
      </c>
      <c r="G55" s="40">
        <v>35593</v>
      </c>
      <c r="H55" s="63">
        <f t="shared" si="0"/>
        <v>18</v>
      </c>
      <c r="I55" s="38" t="s">
        <v>336</v>
      </c>
      <c r="J55" s="39" t="s">
        <v>350</v>
      </c>
      <c r="K55" s="72" t="str">
        <f>VLOOKUP(J55,Sprachschule!$A$2:$B$4,2,FALSE)</f>
        <v>Eastbourne School of English</v>
      </c>
      <c r="L55" s="73" t="str">
        <f t="shared" si="1"/>
        <v>Bea Lustenberger</v>
      </c>
    </row>
    <row r="56" spans="1:12">
      <c r="A56" s="33" t="s">
        <v>121</v>
      </c>
      <c r="B56" s="33" t="s">
        <v>122</v>
      </c>
      <c r="C56" s="33" t="s">
        <v>123</v>
      </c>
      <c r="D56" s="33">
        <v>6015</v>
      </c>
      <c r="E56" s="33" t="s">
        <v>36</v>
      </c>
      <c r="F56" s="33" t="s">
        <v>209</v>
      </c>
      <c r="G56" s="40">
        <v>36120</v>
      </c>
      <c r="H56" s="63">
        <f t="shared" si="0"/>
        <v>17</v>
      </c>
      <c r="I56" s="38" t="s">
        <v>336</v>
      </c>
      <c r="J56" s="39" t="s">
        <v>350</v>
      </c>
      <c r="K56" s="72" t="str">
        <f>VLOOKUP(J56,Sprachschule!$A$2:$B$4,2,FALSE)</f>
        <v>Eastbourne School of English</v>
      </c>
      <c r="L56" s="73" t="str">
        <f t="shared" si="1"/>
        <v>Bea Lustenberger</v>
      </c>
    </row>
    <row r="57" spans="1:12">
      <c r="A57" s="33" t="s">
        <v>237</v>
      </c>
      <c r="B57" s="33" t="s">
        <v>15</v>
      </c>
      <c r="C57" s="33" t="s">
        <v>308</v>
      </c>
      <c r="D57" s="33">
        <v>6014</v>
      </c>
      <c r="E57" s="33" t="s">
        <v>36</v>
      </c>
      <c r="F57" s="33" t="s">
        <v>210</v>
      </c>
      <c r="G57" s="40">
        <v>35984</v>
      </c>
      <c r="H57" s="63">
        <f t="shared" si="0"/>
        <v>17</v>
      </c>
      <c r="I57" s="38" t="s">
        <v>336</v>
      </c>
      <c r="J57" s="39" t="s">
        <v>350</v>
      </c>
      <c r="K57" s="72" t="str">
        <f>VLOOKUP(J57,Sprachschule!$A$2:$B$4,2,FALSE)</f>
        <v>Eastbourne School of English</v>
      </c>
      <c r="L57" s="73" t="str">
        <f t="shared" si="1"/>
        <v>Bea Lustenberger</v>
      </c>
    </row>
    <row r="58" spans="1:12">
      <c r="A58" s="33" t="s">
        <v>132</v>
      </c>
      <c r="B58" s="33" t="s">
        <v>15</v>
      </c>
      <c r="C58" s="33" t="s">
        <v>302</v>
      </c>
      <c r="D58" s="33">
        <v>6033</v>
      </c>
      <c r="E58" s="33" t="s">
        <v>325</v>
      </c>
      <c r="F58" s="33" t="s">
        <v>210</v>
      </c>
      <c r="G58" s="40">
        <v>35636</v>
      </c>
      <c r="H58" s="63">
        <f t="shared" si="0"/>
        <v>18</v>
      </c>
      <c r="I58" s="38" t="s">
        <v>336</v>
      </c>
      <c r="J58" s="39" t="s">
        <v>350</v>
      </c>
      <c r="K58" s="72" t="str">
        <f>VLOOKUP(J58,Sprachschule!$A$2:$B$4,2,FALSE)</f>
        <v>Eastbourne School of English</v>
      </c>
      <c r="L58" s="73" t="str">
        <f t="shared" si="1"/>
        <v>Bea Lustenberger</v>
      </c>
    </row>
    <row r="59" spans="1:12">
      <c r="A59" s="33" t="s">
        <v>161</v>
      </c>
      <c r="B59" s="33" t="s">
        <v>160</v>
      </c>
      <c r="C59" s="33" t="s">
        <v>162</v>
      </c>
      <c r="D59" s="33">
        <v>6472</v>
      </c>
      <c r="E59" s="33" t="s">
        <v>329</v>
      </c>
      <c r="F59" s="33" t="s">
        <v>209</v>
      </c>
      <c r="G59" s="40">
        <v>35771</v>
      </c>
      <c r="H59" s="63">
        <f t="shared" si="0"/>
        <v>18</v>
      </c>
      <c r="I59" s="38" t="s">
        <v>336</v>
      </c>
      <c r="J59" s="39" t="s">
        <v>350</v>
      </c>
      <c r="K59" s="72" t="str">
        <f>VLOOKUP(J59,Sprachschule!$A$2:$B$4,2,FALSE)</f>
        <v>Eastbourne School of English</v>
      </c>
      <c r="L59" s="73" t="str">
        <f t="shared" si="1"/>
        <v>Bea Lustenberger</v>
      </c>
    </row>
    <row r="60" spans="1:12">
      <c r="A60" s="33" t="s">
        <v>226</v>
      </c>
      <c r="B60" s="33" t="s">
        <v>207</v>
      </c>
      <c r="C60" s="33" t="s">
        <v>227</v>
      </c>
      <c r="D60" s="33">
        <v>6280</v>
      </c>
      <c r="E60" s="33" t="s">
        <v>314</v>
      </c>
      <c r="F60" s="33" t="s">
        <v>210</v>
      </c>
      <c r="G60" s="40">
        <v>35628</v>
      </c>
      <c r="H60" s="63">
        <f t="shared" si="0"/>
        <v>18</v>
      </c>
      <c r="I60" s="38" t="s">
        <v>337</v>
      </c>
      <c r="J60" s="39" t="s">
        <v>348</v>
      </c>
      <c r="K60" s="72" t="str">
        <f>VLOOKUP(J60,Sprachschule!$A$2:$B$4,2,FALSE)</f>
        <v>Richard Language College</v>
      </c>
      <c r="L60" s="73" t="str">
        <f t="shared" si="1"/>
        <v>Angela Villiger</v>
      </c>
    </row>
    <row r="61" spans="1:12">
      <c r="A61" s="33" t="s">
        <v>232</v>
      </c>
      <c r="B61" s="33" t="s">
        <v>206</v>
      </c>
      <c r="C61" s="33" t="s">
        <v>233</v>
      </c>
      <c r="D61" s="33">
        <v>6005</v>
      </c>
      <c r="E61" s="33" t="s">
        <v>36</v>
      </c>
      <c r="F61" s="33" t="s">
        <v>210</v>
      </c>
      <c r="G61" s="40">
        <v>36122</v>
      </c>
      <c r="H61" s="63">
        <f t="shared" si="0"/>
        <v>17</v>
      </c>
      <c r="I61" s="38" t="s">
        <v>337</v>
      </c>
      <c r="J61" s="39" t="s">
        <v>348</v>
      </c>
      <c r="K61" s="72" t="str">
        <f>VLOOKUP(J61,Sprachschule!$A$2:$B$4,2,FALSE)</f>
        <v>Richard Language College</v>
      </c>
      <c r="L61" s="73" t="str">
        <f t="shared" si="1"/>
        <v>Angela Villiger</v>
      </c>
    </row>
    <row r="62" spans="1:12">
      <c r="A62" s="33" t="s">
        <v>16</v>
      </c>
      <c r="B62" s="33" t="s">
        <v>204</v>
      </c>
      <c r="C62" s="33" t="s">
        <v>219</v>
      </c>
      <c r="D62" s="33">
        <v>6275</v>
      </c>
      <c r="E62" s="33" t="s">
        <v>320</v>
      </c>
      <c r="F62" s="33" t="s">
        <v>210</v>
      </c>
      <c r="G62" s="40">
        <v>35783</v>
      </c>
      <c r="H62" s="63">
        <f t="shared" si="0"/>
        <v>18</v>
      </c>
      <c r="I62" s="38" t="s">
        <v>337</v>
      </c>
      <c r="J62" s="39" t="s">
        <v>348</v>
      </c>
      <c r="K62" s="72" t="str">
        <f>VLOOKUP(J62,Sprachschule!$A$2:$B$4,2,FALSE)</f>
        <v>Richard Language College</v>
      </c>
      <c r="L62" s="73" t="str">
        <f t="shared" si="1"/>
        <v>Angela Villiger</v>
      </c>
    </row>
    <row r="63" spans="1:12">
      <c r="A63" s="33" t="s">
        <v>238</v>
      </c>
      <c r="B63" s="33" t="s">
        <v>58</v>
      </c>
      <c r="C63" s="33" t="s">
        <v>239</v>
      </c>
      <c r="D63" s="33">
        <v>6043</v>
      </c>
      <c r="E63" s="33" t="s">
        <v>323</v>
      </c>
      <c r="F63" s="33" t="s">
        <v>210</v>
      </c>
      <c r="G63" s="40">
        <v>35615</v>
      </c>
      <c r="H63" s="63">
        <f t="shared" si="0"/>
        <v>18</v>
      </c>
      <c r="I63" s="41" t="s">
        <v>337</v>
      </c>
      <c r="J63" s="39" t="s">
        <v>348</v>
      </c>
      <c r="K63" s="72" t="str">
        <f>VLOOKUP(J63,Sprachschule!$A$2:$B$4,2,FALSE)</f>
        <v>Richard Language College</v>
      </c>
      <c r="L63" s="73" t="str">
        <f t="shared" si="1"/>
        <v>Angela Villiger</v>
      </c>
    </row>
    <row r="64" spans="1:12">
      <c r="A64" s="33" t="s">
        <v>245</v>
      </c>
      <c r="B64" s="33" t="s">
        <v>58</v>
      </c>
      <c r="C64" s="33" t="s">
        <v>246</v>
      </c>
      <c r="D64" s="33">
        <v>6162</v>
      </c>
      <c r="E64" s="33" t="s">
        <v>324</v>
      </c>
      <c r="F64" s="33" t="s">
        <v>210</v>
      </c>
      <c r="G64" s="40">
        <v>35531</v>
      </c>
      <c r="H64" s="63">
        <f t="shared" si="0"/>
        <v>18</v>
      </c>
      <c r="I64" s="38" t="s">
        <v>337</v>
      </c>
      <c r="J64" s="39" t="s">
        <v>348</v>
      </c>
      <c r="K64" s="72" t="str">
        <f>VLOOKUP(J64,Sprachschule!$A$2:$B$4,2,FALSE)</f>
        <v>Richard Language College</v>
      </c>
      <c r="L64" s="73" t="str">
        <f t="shared" si="1"/>
        <v>Angela Villiger</v>
      </c>
    </row>
    <row r="65" spans="1:12">
      <c r="A65" s="33" t="s">
        <v>2</v>
      </c>
      <c r="B65" s="33" t="s">
        <v>119</v>
      </c>
      <c r="C65" s="33" t="s">
        <v>24</v>
      </c>
      <c r="D65" s="33">
        <v>6210</v>
      </c>
      <c r="E65" s="33" t="s">
        <v>211</v>
      </c>
      <c r="F65" s="33" t="s">
        <v>209</v>
      </c>
      <c r="G65" s="40">
        <v>35186</v>
      </c>
      <c r="H65" s="63">
        <f t="shared" si="0"/>
        <v>19</v>
      </c>
      <c r="I65" s="38" t="s">
        <v>337</v>
      </c>
      <c r="J65" s="39" t="s">
        <v>348</v>
      </c>
      <c r="K65" s="72" t="str">
        <f>VLOOKUP(J65,Sprachschule!$A$2:$B$4,2,FALSE)</f>
        <v>Richard Language College</v>
      </c>
      <c r="L65" s="73" t="str">
        <f t="shared" si="1"/>
        <v>Angela Villiger</v>
      </c>
    </row>
    <row r="66" spans="1:12">
      <c r="A66" s="33" t="s">
        <v>191</v>
      </c>
      <c r="B66" s="33" t="s">
        <v>203</v>
      </c>
      <c r="C66" s="33" t="s">
        <v>265</v>
      </c>
      <c r="D66" s="33">
        <v>6010</v>
      </c>
      <c r="E66" s="33" t="s">
        <v>215</v>
      </c>
      <c r="F66" s="33" t="s">
        <v>209</v>
      </c>
      <c r="G66" s="40">
        <v>34900</v>
      </c>
      <c r="H66" s="63">
        <f t="shared" si="0"/>
        <v>20</v>
      </c>
      <c r="I66" s="38" t="s">
        <v>337</v>
      </c>
      <c r="J66" s="39" t="s">
        <v>348</v>
      </c>
      <c r="K66" s="72" t="str">
        <f>VLOOKUP(J66,Sprachschule!$A$2:$B$4,2,FALSE)</f>
        <v>Richard Language College</v>
      </c>
      <c r="L66" s="73" t="str">
        <f t="shared" si="1"/>
        <v>Angela Villiger</v>
      </c>
    </row>
    <row r="67" spans="1:12">
      <c r="A67" s="33" t="s">
        <v>199</v>
      </c>
      <c r="B67" s="33" t="s">
        <v>104</v>
      </c>
      <c r="C67" s="33" t="s">
        <v>34</v>
      </c>
      <c r="D67" s="33">
        <v>6014</v>
      </c>
      <c r="E67" s="33" t="s">
        <v>36</v>
      </c>
      <c r="F67" s="33" t="s">
        <v>210</v>
      </c>
      <c r="G67" s="40">
        <v>35604</v>
      </c>
      <c r="H67" s="63">
        <f t="shared" si="0"/>
        <v>18</v>
      </c>
      <c r="I67" s="38" t="s">
        <v>337</v>
      </c>
      <c r="J67" s="39" t="s">
        <v>348</v>
      </c>
      <c r="K67" s="72" t="str">
        <f>VLOOKUP(J67,Sprachschule!$A$2:$B$4,2,FALSE)</f>
        <v>Richard Language College</v>
      </c>
      <c r="L67" s="73" t="str">
        <f t="shared" si="1"/>
        <v>Angela Villiger</v>
      </c>
    </row>
    <row r="68" spans="1:12">
      <c r="A68" s="33" t="s">
        <v>149</v>
      </c>
      <c r="B68" s="33" t="s">
        <v>277</v>
      </c>
      <c r="C68" s="33" t="s">
        <v>150</v>
      </c>
      <c r="D68" s="33">
        <v>6015</v>
      </c>
      <c r="E68" s="33" t="s">
        <v>36</v>
      </c>
      <c r="F68" s="33" t="s">
        <v>210</v>
      </c>
      <c r="G68" s="40">
        <v>35172</v>
      </c>
      <c r="H68" s="63">
        <f t="shared" si="0"/>
        <v>19</v>
      </c>
      <c r="I68" s="38" t="s">
        <v>337</v>
      </c>
      <c r="J68" s="39" t="s">
        <v>348</v>
      </c>
      <c r="K68" s="72" t="str">
        <f>VLOOKUP(J68,Sprachschule!$A$2:$B$4,2,FALSE)</f>
        <v>Richard Language College</v>
      </c>
      <c r="L68" s="73" t="str">
        <f t="shared" si="1"/>
        <v>Angela Villiger</v>
      </c>
    </row>
    <row r="69" spans="1:12">
      <c r="A69" s="33" t="s">
        <v>92</v>
      </c>
      <c r="B69" s="33" t="s">
        <v>93</v>
      </c>
      <c r="C69" s="33" t="s">
        <v>94</v>
      </c>
      <c r="D69" s="33">
        <v>6206</v>
      </c>
      <c r="E69" s="33" t="s">
        <v>321</v>
      </c>
      <c r="F69" s="33" t="s">
        <v>209</v>
      </c>
      <c r="G69" s="40">
        <v>35154</v>
      </c>
      <c r="H69" s="63">
        <f t="shared" ref="H69:H127" si="2">DATEDIF(G69,$E$1,"y")</f>
        <v>19</v>
      </c>
      <c r="I69" s="38" t="s">
        <v>337</v>
      </c>
      <c r="J69" s="39" t="s">
        <v>348</v>
      </c>
      <c r="K69" s="72" t="str">
        <f>VLOOKUP(J69,Sprachschule!$A$2:$B$4,2,FALSE)</f>
        <v>Richard Language College</v>
      </c>
      <c r="L69" s="73" t="str">
        <f t="shared" ref="L69:L127" si="3">IF(J69="RLC","Angela Villiger","Bea Lustenberger")</f>
        <v>Angela Villiger</v>
      </c>
    </row>
    <row r="70" spans="1:12">
      <c r="A70" s="33" t="s">
        <v>102</v>
      </c>
      <c r="B70" s="33" t="s">
        <v>98</v>
      </c>
      <c r="C70" s="33" t="s">
        <v>178</v>
      </c>
      <c r="D70" s="33">
        <v>6474</v>
      </c>
      <c r="E70" s="33" t="s">
        <v>326</v>
      </c>
      <c r="F70" s="33" t="s">
        <v>209</v>
      </c>
      <c r="G70" s="40">
        <v>35539</v>
      </c>
      <c r="H70" s="63">
        <f t="shared" si="2"/>
        <v>18</v>
      </c>
      <c r="I70" s="38" t="s">
        <v>337</v>
      </c>
      <c r="J70" s="39" t="s">
        <v>348</v>
      </c>
      <c r="K70" s="72" t="str">
        <f>VLOOKUP(J70,Sprachschule!$A$2:$B$4,2,FALSE)</f>
        <v>Richard Language College</v>
      </c>
      <c r="L70" s="73" t="str">
        <f t="shared" si="3"/>
        <v>Angela Villiger</v>
      </c>
    </row>
    <row r="71" spans="1:12">
      <c r="A71" s="33" t="s">
        <v>138</v>
      </c>
      <c r="B71" s="33" t="s">
        <v>139</v>
      </c>
      <c r="C71" s="33" t="s">
        <v>140</v>
      </c>
      <c r="D71" s="33">
        <v>6234</v>
      </c>
      <c r="E71" s="33" t="s">
        <v>274</v>
      </c>
      <c r="F71" s="33" t="s">
        <v>210</v>
      </c>
      <c r="G71" s="40">
        <v>35315</v>
      </c>
      <c r="H71" s="63">
        <f t="shared" si="2"/>
        <v>19</v>
      </c>
      <c r="I71" s="38" t="s">
        <v>337</v>
      </c>
      <c r="J71" s="39" t="s">
        <v>348</v>
      </c>
      <c r="K71" s="72" t="str">
        <f>VLOOKUP(J71,Sprachschule!$A$2:$B$4,2,FALSE)</f>
        <v>Richard Language College</v>
      </c>
      <c r="L71" s="73" t="str">
        <f t="shared" si="3"/>
        <v>Angela Villiger</v>
      </c>
    </row>
    <row r="72" spans="1:12">
      <c r="A72" s="33" t="s">
        <v>194</v>
      </c>
      <c r="B72" s="33" t="s">
        <v>59</v>
      </c>
      <c r="C72" s="33" t="s">
        <v>35</v>
      </c>
      <c r="D72" s="33">
        <v>6105</v>
      </c>
      <c r="E72" s="33" t="s">
        <v>313</v>
      </c>
      <c r="F72" s="33" t="s">
        <v>209</v>
      </c>
      <c r="G72" s="40">
        <v>35592</v>
      </c>
      <c r="H72" s="63">
        <f t="shared" si="2"/>
        <v>18</v>
      </c>
      <c r="I72" s="38" t="s">
        <v>337</v>
      </c>
      <c r="J72" s="39" t="s">
        <v>348</v>
      </c>
      <c r="K72" s="72" t="str">
        <f>VLOOKUP(J72,Sprachschule!$A$2:$B$4,2,FALSE)</f>
        <v>Richard Language College</v>
      </c>
      <c r="L72" s="73" t="str">
        <f t="shared" si="3"/>
        <v>Angela Villiger</v>
      </c>
    </row>
    <row r="73" spans="1:12">
      <c r="A73" s="33" t="s">
        <v>19</v>
      </c>
      <c r="B73" s="33" t="s">
        <v>192</v>
      </c>
      <c r="C73" s="33" t="s">
        <v>240</v>
      </c>
      <c r="D73" s="33">
        <v>6330</v>
      </c>
      <c r="E73" s="33" t="s">
        <v>91</v>
      </c>
      <c r="F73" s="33" t="s">
        <v>210</v>
      </c>
      <c r="G73" s="40">
        <v>35915</v>
      </c>
      <c r="H73" s="63">
        <f t="shared" si="2"/>
        <v>17</v>
      </c>
      <c r="I73" s="38" t="s">
        <v>337</v>
      </c>
      <c r="J73" s="39" t="s">
        <v>348</v>
      </c>
      <c r="K73" s="72" t="str">
        <f>VLOOKUP(J73,Sprachschule!$A$2:$B$4,2,FALSE)</f>
        <v>Richard Language College</v>
      </c>
      <c r="L73" s="73" t="str">
        <f t="shared" si="3"/>
        <v>Angela Villiger</v>
      </c>
    </row>
    <row r="74" spans="1:12">
      <c r="A74" s="33" t="s">
        <v>17</v>
      </c>
      <c r="B74" s="33" t="s">
        <v>63</v>
      </c>
      <c r="C74" s="33" t="s">
        <v>189</v>
      </c>
      <c r="D74" s="33">
        <v>6102</v>
      </c>
      <c r="E74" s="33" t="s">
        <v>319</v>
      </c>
      <c r="F74" s="33" t="s">
        <v>210</v>
      </c>
      <c r="G74" s="40">
        <v>35826</v>
      </c>
      <c r="H74" s="63">
        <f t="shared" si="2"/>
        <v>18</v>
      </c>
      <c r="I74" s="38" t="s">
        <v>337</v>
      </c>
      <c r="J74" s="39" t="s">
        <v>348</v>
      </c>
      <c r="K74" s="72" t="str">
        <f>VLOOKUP(J74,Sprachschule!$A$2:$B$4,2,FALSE)</f>
        <v>Richard Language College</v>
      </c>
      <c r="L74" s="73" t="str">
        <f t="shared" si="3"/>
        <v>Angela Villiger</v>
      </c>
    </row>
    <row r="75" spans="1:12">
      <c r="A75" s="33" t="s">
        <v>281</v>
      </c>
      <c r="B75" s="33" t="s">
        <v>63</v>
      </c>
      <c r="C75" s="33" t="s">
        <v>306</v>
      </c>
      <c r="D75" s="33">
        <v>6314</v>
      </c>
      <c r="E75" s="33" t="s">
        <v>234</v>
      </c>
      <c r="F75" s="33" t="s">
        <v>210</v>
      </c>
      <c r="G75" s="40">
        <v>35566</v>
      </c>
      <c r="H75" s="63">
        <f t="shared" si="2"/>
        <v>18</v>
      </c>
      <c r="I75" s="38" t="s">
        <v>337</v>
      </c>
      <c r="J75" s="39" t="s">
        <v>348</v>
      </c>
      <c r="K75" s="72" t="str">
        <f>VLOOKUP(J75,Sprachschule!$A$2:$B$4,2,FALSE)</f>
        <v>Richard Language College</v>
      </c>
      <c r="L75" s="73" t="str">
        <f t="shared" si="3"/>
        <v>Angela Villiger</v>
      </c>
    </row>
    <row r="76" spans="1:12">
      <c r="A76" s="33" t="s">
        <v>86</v>
      </c>
      <c r="B76" s="33" t="s">
        <v>87</v>
      </c>
      <c r="C76" s="33" t="s">
        <v>294</v>
      </c>
      <c r="D76" s="33">
        <v>6280</v>
      </c>
      <c r="E76" s="33" t="s">
        <v>314</v>
      </c>
      <c r="F76" s="33" t="s">
        <v>210</v>
      </c>
      <c r="G76" s="40">
        <v>35525</v>
      </c>
      <c r="H76" s="63">
        <f t="shared" si="2"/>
        <v>18</v>
      </c>
      <c r="I76" s="38" t="s">
        <v>337</v>
      </c>
      <c r="J76" s="39" t="s">
        <v>348</v>
      </c>
      <c r="K76" s="72" t="str">
        <f>VLOOKUP(J76,Sprachschule!$A$2:$B$4,2,FALSE)</f>
        <v>Richard Language College</v>
      </c>
      <c r="L76" s="73" t="str">
        <f t="shared" si="3"/>
        <v>Angela Villiger</v>
      </c>
    </row>
    <row r="77" spans="1:12">
      <c r="A77" s="33" t="s">
        <v>184</v>
      </c>
      <c r="B77" s="33" t="s">
        <v>45</v>
      </c>
      <c r="C77" s="33" t="s">
        <v>34</v>
      </c>
      <c r="D77" s="33">
        <v>6247</v>
      </c>
      <c r="E77" s="33" t="s">
        <v>331</v>
      </c>
      <c r="F77" s="33" t="s">
        <v>209</v>
      </c>
      <c r="G77" s="40">
        <v>35686</v>
      </c>
      <c r="H77" s="63">
        <f t="shared" si="2"/>
        <v>18</v>
      </c>
      <c r="I77" s="38" t="s">
        <v>337</v>
      </c>
      <c r="J77" s="39" t="s">
        <v>348</v>
      </c>
      <c r="K77" s="72" t="str">
        <f>VLOOKUP(J77,Sprachschule!$A$2:$B$4,2,FALSE)</f>
        <v>Richard Language College</v>
      </c>
      <c r="L77" s="73" t="str">
        <f t="shared" si="3"/>
        <v>Angela Villiger</v>
      </c>
    </row>
    <row r="78" spans="1:12">
      <c r="A78" s="33" t="s">
        <v>268</v>
      </c>
      <c r="B78" s="33" t="s">
        <v>176</v>
      </c>
      <c r="C78" s="33" t="s">
        <v>269</v>
      </c>
      <c r="D78" s="33">
        <v>6014</v>
      </c>
      <c r="E78" s="33" t="s">
        <v>36</v>
      </c>
      <c r="F78" s="33" t="s">
        <v>210</v>
      </c>
      <c r="G78" s="40">
        <v>36045</v>
      </c>
      <c r="H78" s="63">
        <f t="shared" si="2"/>
        <v>17</v>
      </c>
      <c r="I78" s="38" t="s">
        <v>337</v>
      </c>
      <c r="J78" s="39" t="s">
        <v>348</v>
      </c>
      <c r="K78" s="72" t="str">
        <f>VLOOKUP(J78,Sprachschule!$A$2:$B$4,2,FALSE)</f>
        <v>Richard Language College</v>
      </c>
      <c r="L78" s="73" t="str">
        <f t="shared" si="3"/>
        <v>Angela Villiger</v>
      </c>
    </row>
    <row r="79" spans="1:12">
      <c r="A79" s="33" t="s">
        <v>133</v>
      </c>
      <c r="B79" s="33" t="s">
        <v>122</v>
      </c>
      <c r="C79" s="33" t="s">
        <v>134</v>
      </c>
      <c r="D79" s="33">
        <v>6015</v>
      </c>
      <c r="E79" s="33" t="s">
        <v>36</v>
      </c>
      <c r="F79" s="33" t="s">
        <v>209</v>
      </c>
      <c r="G79" s="40">
        <v>34886</v>
      </c>
      <c r="H79" s="63">
        <f t="shared" si="2"/>
        <v>20</v>
      </c>
      <c r="I79" s="38" t="s">
        <v>337</v>
      </c>
      <c r="J79" s="39" t="s">
        <v>348</v>
      </c>
      <c r="K79" s="72" t="str">
        <f>VLOOKUP(J79,Sprachschule!$A$2:$B$4,2,FALSE)</f>
        <v>Richard Language College</v>
      </c>
      <c r="L79" s="73" t="str">
        <f t="shared" si="3"/>
        <v>Angela Villiger</v>
      </c>
    </row>
    <row r="80" spans="1:12">
      <c r="A80" s="33" t="s">
        <v>14</v>
      </c>
      <c r="B80" s="33" t="s">
        <v>15</v>
      </c>
      <c r="C80" s="33" t="s">
        <v>31</v>
      </c>
      <c r="D80" s="33">
        <v>6206</v>
      </c>
      <c r="E80" s="33" t="s">
        <v>321</v>
      </c>
      <c r="F80" s="33" t="s">
        <v>210</v>
      </c>
      <c r="G80" s="40">
        <v>35867</v>
      </c>
      <c r="H80" s="63">
        <f t="shared" si="2"/>
        <v>17</v>
      </c>
      <c r="I80" s="38" t="s">
        <v>337</v>
      </c>
      <c r="J80" s="39" t="s">
        <v>348</v>
      </c>
      <c r="K80" s="72" t="str">
        <f>VLOOKUP(J80,Sprachschule!$A$2:$B$4,2,FALSE)</f>
        <v>Richard Language College</v>
      </c>
      <c r="L80" s="73" t="str">
        <f t="shared" si="3"/>
        <v>Angela Villiger</v>
      </c>
    </row>
    <row r="81" spans="1:12">
      <c r="A81" s="33" t="s">
        <v>168</v>
      </c>
      <c r="B81" s="33" t="s">
        <v>169</v>
      </c>
      <c r="C81" s="33" t="s">
        <v>170</v>
      </c>
      <c r="D81" s="33">
        <v>6474</v>
      </c>
      <c r="E81" s="33" t="s">
        <v>326</v>
      </c>
      <c r="F81" s="33" t="s">
        <v>209</v>
      </c>
      <c r="G81" s="40">
        <v>35446</v>
      </c>
      <c r="H81" s="63">
        <f t="shared" si="2"/>
        <v>19</v>
      </c>
      <c r="I81" s="38" t="s">
        <v>337</v>
      </c>
      <c r="J81" s="39" t="s">
        <v>348</v>
      </c>
      <c r="K81" s="72" t="str">
        <f>VLOOKUP(J81,Sprachschule!$A$2:$B$4,2,FALSE)</f>
        <v>Richard Language College</v>
      </c>
      <c r="L81" s="73" t="str">
        <f t="shared" si="3"/>
        <v>Angela Villiger</v>
      </c>
    </row>
    <row r="82" spans="1:12">
      <c r="A82" s="33" t="s">
        <v>163</v>
      </c>
      <c r="B82" s="33" t="s">
        <v>160</v>
      </c>
      <c r="C82" s="33" t="s">
        <v>164</v>
      </c>
      <c r="D82" s="33">
        <v>6234</v>
      </c>
      <c r="E82" s="33" t="s">
        <v>274</v>
      </c>
      <c r="F82" s="33" t="s">
        <v>209</v>
      </c>
      <c r="G82" s="40">
        <v>35781</v>
      </c>
      <c r="H82" s="63">
        <f t="shared" si="2"/>
        <v>18</v>
      </c>
      <c r="I82" s="38" t="s">
        <v>337</v>
      </c>
      <c r="J82" s="39" t="s">
        <v>348</v>
      </c>
      <c r="K82" s="72" t="str">
        <f>VLOOKUP(J82,Sprachschule!$A$2:$B$4,2,FALSE)</f>
        <v>Richard Language College</v>
      </c>
      <c r="L82" s="73" t="str">
        <f t="shared" si="3"/>
        <v>Angela Villiger</v>
      </c>
    </row>
    <row r="83" spans="1:12">
      <c r="A83" s="33" t="s">
        <v>241</v>
      </c>
      <c r="B83" s="33" t="s">
        <v>242</v>
      </c>
      <c r="C83" s="33" t="s">
        <v>243</v>
      </c>
      <c r="D83" s="33">
        <v>6344</v>
      </c>
      <c r="E83" s="33" t="s">
        <v>315</v>
      </c>
      <c r="F83" s="33" t="s">
        <v>209</v>
      </c>
      <c r="G83" s="40">
        <v>35886</v>
      </c>
      <c r="H83" s="63">
        <f t="shared" si="2"/>
        <v>17</v>
      </c>
      <c r="I83" s="38" t="s">
        <v>338</v>
      </c>
      <c r="J83" s="39" t="s">
        <v>348</v>
      </c>
      <c r="K83" s="72" t="str">
        <f>VLOOKUP(J83,Sprachschule!$A$2:$B$4,2,FALSE)</f>
        <v>Richard Language College</v>
      </c>
      <c r="L83" s="73" t="str">
        <f t="shared" si="3"/>
        <v>Angela Villiger</v>
      </c>
    </row>
    <row r="84" spans="1:12">
      <c r="A84" s="33" t="s">
        <v>270</v>
      </c>
      <c r="B84" s="33" t="s">
        <v>206</v>
      </c>
      <c r="C84" s="33" t="s">
        <v>271</v>
      </c>
      <c r="D84" s="33">
        <v>6015</v>
      </c>
      <c r="E84" s="33" t="s">
        <v>36</v>
      </c>
      <c r="F84" s="33" t="s">
        <v>210</v>
      </c>
      <c r="G84" s="40">
        <v>36139</v>
      </c>
      <c r="H84" s="63">
        <f t="shared" si="2"/>
        <v>17</v>
      </c>
      <c r="I84" s="38" t="s">
        <v>338</v>
      </c>
      <c r="J84" s="39" t="s">
        <v>348</v>
      </c>
      <c r="K84" s="72" t="str">
        <f>VLOOKUP(J84,Sprachschule!$A$2:$B$4,2,FALSE)</f>
        <v>Richard Language College</v>
      </c>
      <c r="L84" s="73" t="str">
        <f t="shared" si="3"/>
        <v>Angela Villiger</v>
      </c>
    </row>
    <row r="85" spans="1:12">
      <c r="A85" s="33" t="s">
        <v>5</v>
      </c>
      <c r="B85" s="33" t="s">
        <v>6</v>
      </c>
      <c r="C85" s="33" t="s">
        <v>26</v>
      </c>
      <c r="D85" s="33">
        <v>6014</v>
      </c>
      <c r="E85" s="33" t="s">
        <v>36</v>
      </c>
      <c r="F85" s="33" t="s">
        <v>210</v>
      </c>
      <c r="G85" s="40">
        <v>35793</v>
      </c>
      <c r="H85" s="63">
        <f t="shared" si="2"/>
        <v>18</v>
      </c>
      <c r="I85" s="38" t="s">
        <v>338</v>
      </c>
      <c r="J85" s="39" t="s">
        <v>348</v>
      </c>
      <c r="K85" s="72" t="str">
        <f>VLOOKUP(J85,Sprachschule!$A$2:$B$4,2,FALSE)</f>
        <v>Richard Language College</v>
      </c>
      <c r="L85" s="73" t="str">
        <f t="shared" si="3"/>
        <v>Angela Villiger</v>
      </c>
    </row>
    <row r="86" spans="1:12">
      <c r="A86" s="33" t="s">
        <v>57</v>
      </c>
      <c r="B86" s="33" t="s">
        <v>58</v>
      </c>
      <c r="C86" s="33" t="s">
        <v>285</v>
      </c>
      <c r="D86" s="33">
        <v>6033</v>
      </c>
      <c r="E86" s="33" t="s">
        <v>325</v>
      </c>
      <c r="F86" s="33" t="s">
        <v>210</v>
      </c>
      <c r="G86" s="40">
        <v>35436</v>
      </c>
      <c r="H86" s="63">
        <f t="shared" si="2"/>
        <v>19</v>
      </c>
      <c r="I86" s="38" t="s">
        <v>338</v>
      </c>
      <c r="J86" s="39" t="s">
        <v>348</v>
      </c>
      <c r="K86" s="72" t="str">
        <f>VLOOKUP(J86,Sprachschule!$A$2:$B$4,2,FALSE)</f>
        <v>Richard Language College</v>
      </c>
      <c r="L86" s="73" t="str">
        <f t="shared" si="3"/>
        <v>Angela Villiger</v>
      </c>
    </row>
    <row r="87" spans="1:12">
      <c r="A87" s="33" t="s">
        <v>118</v>
      </c>
      <c r="B87" s="33" t="s">
        <v>119</v>
      </c>
      <c r="C87" s="33" t="s">
        <v>120</v>
      </c>
      <c r="D87" s="33">
        <v>6472</v>
      </c>
      <c r="E87" s="33" t="s">
        <v>329</v>
      </c>
      <c r="F87" s="33" t="s">
        <v>209</v>
      </c>
      <c r="G87" s="40">
        <v>35197</v>
      </c>
      <c r="H87" s="63">
        <f t="shared" si="2"/>
        <v>19</v>
      </c>
      <c r="I87" s="38" t="s">
        <v>338</v>
      </c>
      <c r="J87" s="39" t="s">
        <v>348</v>
      </c>
      <c r="K87" s="72" t="str">
        <f>VLOOKUP(J87,Sprachschule!$A$2:$B$4,2,FALSE)</f>
        <v>Richard Language College</v>
      </c>
      <c r="L87" s="73" t="str">
        <f t="shared" si="3"/>
        <v>Angela Villiger</v>
      </c>
    </row>
    <row r="88" spans="1:12">
      <c r="A88" s="33" t="s">
        <v>261</v>
      </c>
      <c r="B88" s="33" t="s">
        <v>141</v>
      </c>
      <c r="C88" s="33" t="s">
        <v>262</v>
      </c>
      <c r="D88" s="33">
        <v>6023</v>
      </c>
      <c r="E88" s="33" t="s">
        <v>312</v>
      </c>
      <c r="F88" s="33" t="s">
        <v>209</v>
      </c>
      <c r="G88" s="40">
        <v>34758</v>
      </c>
      <c r="H88" s="63">
        <f t="shared" si="2"/>
        <v>20</v>
      </c>
      <c r="I88" s="38" t="s">
        <v>338</v>
      </c>
      <c r="J88" s="39" t="s">
        <v>348</v>
      </c>
      <c r="K88" s="72" t="str">
        <f>VLOOKUP(J88,Sprachschule!$A$2:$B$4,2,FALSE)</f>
        <v>Richard Language College</v>
      </c>
      <c r="L88" s="73" t="str">
        <f t="shared" si="3"/>
        <v>Angela Villiger</v>
      </c>
    </row>
    <row r="89" spans="1:12">
      <c r="A89" s="33" t="s">
        <v>116</v>
      </c>
      <c r="B89" s="33" t="s">
        <v>104</v>
      </c>
      <c r="C89" s="33" t="s">
        <v>117</v>
      </c>
      <c r="D89" s="33">
        <v>6274</v>
      </c>
      <c r="E89" s="33" t="s">
        <v>316</v>
      </c>
      <c r="F89" s="33" t="s">
        <v>210</v>
      </c>
      <c r="G89" s="40">
        <v>35696</v>
      </c>
      <c r="H89" s="63">
        <f t="shared" si="2"/>
        <v>18</v>
      </c>
      <c r="I89" s="38" t="s">
        <v>338</v>
      </c>
      <c r="J89" s="39" t="s">
        <v>348</v>
      </c>
      <c r="K89" s="72" t="str">
        <f>VLOOKUP(J89,Sprachschule!$A$2:$B$4,2,FALSE)</f>
        <v>Richard Language College</v>
      </c>
      <c r="L89" s="73" t="str">
        <f t="shared" si="3"/>
        <v>Angela Villiger</v>
      </c>
    </row>
    <row r="90" spans="1:12">
      <c r="A90" s="33" t="s">
        <v>151</v>
      </c>
      <c r="B90" s="33" t="s">
        <v>277</v>
      </c>
      <c r="C90" s="33" t="s">
        <v>152</v>
      </c>
      <c r="D90" s="33">
        <v>6260</v>
      </c>
      <c r="E90" s="33" t="s">
        <v>317</v>
      </c>
      <c r="F90" s="33" t="s">
        <v>210</v>
      </c>
      <c r="G90" s="40">
        <v>35428</v>
      </c>
      <c r="H90" s="63">
        <f t="shared" si="2"/>
        <v>19</v>
      </c>
      <c r="I90" s="38" t="s">
        <v>338</v>
      </c>
      <c r="J90" s="39" t="s">
        <v>348</v>
      </c>
      <c r="K90" s="72" t="str">
        <f>VLOOKUP(J90,Sprachschule!$A$2:$B$4,2,FALSE)</f>
        <v>Richard Language College</v>
      </c>
      <c r="L90" s="73" t="str">
        <f t="shared" si="3"/>
        <v>Angela Villiger</v>
      </c>
    </row>
    <row r="91" spans="1:12">
      <c r="A91" s="33" t="s">
        <v>88</v>
      </c>
      <c r="B91" s="33" t="s">
        <v>275</v>
      </c>
      <c r="C91" s="33" t="s">
        <v>288</v>
      </c>
      <c r="D91" s="33">
        <v>4133</v>
      </c>
      <c r="E91" s="33" t="s">
        <v>322</v>
      </c>
      <c r="F91" s="33" t="s">
        <v>209</v>
      </c>
      <c r="G91" s="40">
        <v>35484</v>
      </c>
      <c r="H91" s="63">
        <f t="shared" si="2"/>
        <v>18</v>
      </c>
      <c r="I91" s="38" t="s">
        <v>338</v>
      </c>
      <c r="J91" s="39" t="s">
        <v>348</v>
      </c>
      <c r="K91" s="72" t="str">
        <f>VLOOKUP(J91,Sprachschule!$A$2:$B$4,2,FALSE)</f>
        <v>Richard Language College</v>
      </c>
      <c r="L91" s="73" t="str">
        <f t="shared" si="3"/>
        <v>Angela Villiger</v>
      </c>
    </row>
    <row r="92" spans="1:12">
      <c r="A92" s="33" t="s">
        <v>114</v>
      </c>
      <c r="B92" s="33" t="s">
        <v>98</v>
      </c>
      <c r="C92" s="33" t="s">
        <v>115</v>
      </c>
      <c r="D92" s="33">
        <v>6012</v>
      </c>
      <c r="E92" s="33" t="s">
        <v>327</v>
      </c>
      <c r="F92" s="33" t="s">
        <v>209</v>
      </c>
      <c r="G92" s="40">
        <v>35627</v>
      </c>
      <c r="H92" s="63">
        <f t="shared" si="2"/>
        <v>18</v>
      </c>
      <c r="I92" s="38" t="s">
        <v>338</v>
      </c>
      <c r="J92" s="39" t="s">
        <v>348</v>
      </c>
      <c r="K92" s="72" t="str">
        <f>VLOOKUP(J92,Sprachschule!$A$2:$B$4,2,FALSE)</f>
        <v>Richard Language College</v>
      </c>
      <c r="L92" s="73" t="str">
        <f t="shared" si="3"/>
        <v>Angela Villiger</v>
      </c>
    </row>
    <row r="93" spans="1:12">
      <c r="A93" s="33" t="s">
        <v>37</v>
      </c>
      <c r="B93" s="33" t="s">
        <v>38</v>
      </c>
      <c r="C93" s="33" t="s">
        <v>39</v>
      </c>
      <c r="D93" s="33">
        <v>6043</v>
      </c>
      <c r="E93" s="33" t="s">
        <v>323</v>
      </c>
      <c r="F93" s="33" t="s">
        <v>209</v>
      </c>
      <c r="G93" s="40">
        <v>35758</v>
      </c>
      <c r="H93" s="63">
        <f t="shared" si="2"/>
        <v>18</v>
      </c>
      <c r="I93" s="38" t="s">
        <v>338</v>
      </c>
      <c r="J93" s="39" t="s">
        <v>348</v>
      </c>
      <c r="K93" s="72" t="str">
        <f>VLOOKUP(J93,Sprachschule!$A$2:$B$4,2,FALSE)</f>
        <v>Richard Language College</v>
      </c>
      <c r="L93" s="73" t="str">
        <f t="shared" si="3"/>
        <v>Angela Villiger</v>
      </c>
    </row>
    <row r="94" spans="1:12">
      <c r="A94" s="33" t="s">
        <v>280</v>
      </c>
      <c r="B94" s="33" t="s">
        <v>59</v>
      </c>
      <c r="C94" s="33" t="s">
        <v>289</v>
      </c>
      <c r="D94" s="33">
        <v>6280</v>
      </c>
      <c r="E94" s="33" t="s">
        <v>314</v>
      </c>
      <c r="F94" s="33" t="s">
        <v>209</v>
      </c>
      <c r="G94" s="40">
        <v>35738</v>
      </c>
      <c r="H94" s="63">
        <f t="shared" si="2"/>
        <v>18</v>
      </c>
      <c r="I94" s="38" t="s">
        <v>338</v>
      </c>
      <c r="J94" s="39" t="s">
        <v>348</v>
      </c>
      <c r="K94" s="72" t="str">
        <f>VLOOKUP(J94,Sprachschule!$A$2:$B$4,2,FALSE)</f>
        <v>Richard Language College</v>
      </c>
      <c r="L94" s="73" t="str">
        <f t="shared" si="3"/>
        <v>Angela Villiger</v>
      </c>
    </row>
    <row r="95" spans="1:12">
      <c r="A95" s="33" t="s">
        <v>16</v>
      </c>
      <c r="B95" s="33" t="s">
        <v>190</v>
      </c>
      <c r="C95" s="33" t="s">
        <v>147</v>
      </c>
      <c r="D95" s="33">
        <v>6005</v>
      </c>
      <c r="E95" s="33" t="s">
        <v>36</v>
      </c>
      <c r="F95" s="33" t="s">
        <v>210</v>
      </c>
      <c r="G95" s="40">
        <v>35905</v>
      </c>
      <c r="H95" s="63">
        <f t="shared" si="2"/>
        <v>17</v>
      </c>
      <c r="I95" s="38" t="s">
        <v>338</v>
      </c>
      <c r="J95" s="39" t="s">
        <v>348</v>
      </c>
      <c r="K95" s="72" t="str">
        <f>VLOOKUP(J95,Sprachschule!$A$2:$B$4,2,FALSE)</f>
        <v>Richard Language College</v>
      </c>
      <c r="L95" s="73" t="str">
        <f t="shared" si="3"/>
        <v>Angela Villiger</v>
      </c>
    </row>
    <row r="96" spans="1:12">
      <c r="A96" s="33" t="s">
        <v>127</v>
      </c>
      <c r="B96" s="33" t="s">
        <v>63</v>
      </c>
      <c r="C96" s="33" t="s">
        <v>128</v>
      </c>
      <c r="D96" s="33">
        <v>6275</v>
      </c>
      <c r="E96" s="33" t="s">
        <v>320</v>
      </c>
      <c r="F96" s="33" t="s">
        <v>210</v>
      </c>
      <c r="G96" s="40">
        <v>35903</v>
      </c>
      <c r="H96" s="63">
        <f t="shared" si="2"/>
        <v>17</v>
      </c>
      <c r="I96" s="38" t="s">
        <v>338</v>
      </c>
      <c r="J96" s="39" t="s">
        <v>348</v>
      </c>
      <c r="K96" s="72" t="str">
        <f>VLOOKUP(J96,Sprachschule!$A$2:$B$4,2,FALSE)</f>
        <v>Richard Language College</v>
      </c>
      <c r="L96" s="73" t="str">
        <f t="shared" si="3"/>
        <v>Angela Villiger</v>
      </c>
    </row>
    <row r="97" spans="1:12">
      <c r="A97" s="33" t="s">
        <v>186</v>
      </c>
      <c r="B97" s="33" t="s">
        <v>96</v>
      </c>
      <c r="C97" s="33" t="s">
        <v>304</v>
      </c>
      <c r="D97" s="33">
        <v>6162</v>
      </c>
      <c r="E97" s="33" t="s">
        <v>324</v>
      </c>
      <c r="F97" s="33" t="s">
        <v>210</v>
      </c>
      <c r="G97" s="40">
        <v>35603</v>
      </c>
      <c r="H97" s="63">
        <f t="shared" si="2"/>
        <v>18</v>
      </c>
      <c r="I97" s="38" t="s">
        <v>338</v>
      </c>
      <c r="J97" s="39" t="s">
        <v>348</v>
      </c>
      <c r="K97" s="72" t="str">
        <f>VLOOKUP(J97,Sprachschule!$A$2:$B$4,2,FALSE)</f>
        <v>Richard Language College</v>
      </c>
      <c r="L97" s="73" t="str">
        <f t="shared" si="3"/>
        <v>Angela Villiger</v>
      </c>
    </row>
    <row r="98" spans="1:12">
      <c r="A98" s="33" t="s">
        <v>143</v>
      </c>
      <c r="B98" s="33" t="s">
        <v>185</v>
      </c>
      <c r="C98" s="33" t="s">
        <v>157</v>
      </c>
      <c r="D98" s="33">
        <v>6210</v>
      </c>
      <c r="E98" s="33" t="s">
        <v>211</v>
      </c>
      <c r="F98" s="33" t="s">
        <v>209</v>
      </c>
      <c r="G98" s="40">
        <v>35503</v>
      </c>
      <c r="H98" s="63">
        <f t="shared" si="2"/>
        <v>18</v>
      </c>
      <c r="I98" s="38" t="s">
        <v>338</v>
      </c>
      <c r="J98" s="39" t="s">
        <v>348</v>
      </c>
      <c r="K98" s="72" t="str">
        <f>VLOOKUP(J98,Sprachschule!$A$2:$B$4,2,FALSE)</f>
        <v>Richard Language College</v>
      </c>
      <c r="L98" s="73" t="str">
        <f t="shared" si="3"/>
        <v>Angela Villiger</v>
      </c>
    </row>
    <row r="99" spans="1:12">
      <c r="A99" s="33" t="s">
        <v>44</v>
      </c>
      <c r="B99" s="33" t="s">
        <v>45</v>
      </c>
      <c r="C99" s="33" t="s">
        <v>46</v>
      </c>
      <c r="D99" s="33">
        <v>6023</v>
      </c>
      <c r="E99" s="33" t="s">
        <v>312</v>
      </c>
      <c r="F99" s="33" t="s">
        <v>209</v>
      </c>
      <c r="G99" s="40">
        <v>35640</v>
      </c>
      <c r="H99" s="63">
        <f t="shared" si="2"/>
        <v>18</v>
      </c>
      <c r="I99" s="38" t="s">
        <v>338</v>
      </c>
      <c r="J99" s="39" t="s">
        <v>348</v>
      </c>
      <c r="K99" s="72" t="str">
        <f>VLOOKUP(J99,Sprachschule!$A$2:$B$4,2,FALSE)</f>
        <v>Richard Language College</v>
      </c>
      <c r="L99" s="73" t="str">
        <f t="shared" si="3"/>
        <v>Angela Villiger</v>
      </c>
    </row>
    <row r="100" spans="1:12">
      <c r="A100" s="33" t="s">
        <v>40</v>
      </c>
      <c r="B100" s="33" t="s">
        <v>41</v>
      </c>
      <c r="C100" s="33" t="s">
        <v>42</v>
      </c>
      <c r="D100" s="33">
        <v>6274</v>
      </c>
      <c r="E100" s="33" t="s">
        <v>316</v>
      </c>
      <c r="F100" s="33" t="s">
        <v>209</v>
      </c>
      <c r="G100" s="40">
        <v>35982</v>
      </c>
      <c r="H100" s="63">
        <f t="shared" si="2"/>
        <v>17</v>
      </c>
      <c r="I100" s="38" t="s">
        <v>338</v>
      </c>
      <c r="J100" s="39" t="s">
        <v>348</v>
      </c>
      <c r="K100" s="72" t="str">
        <f>VLOOKUP(J100,Sprachschule!$A$2:$B$4,2,FALSE)</f>
        <v>Richard Language College</v>
      </c>
      <c r="L100" s="73" t="str">
        <f t="shared" si="3"/>
        <v>Angela Villiger</v>
      </c>
    </row>
    <row r="101" spans="1:12">
      <c r="A101" s="33" t="s">
        <v>11</v>
      </c>
      <c r="B101" s="33" t="s">
        <v>12</v>
      </c>
      <c r="C101" s="33" t="s">
        <v>29</v>
      </c>
      <c r="D101" s="33">
        <v>6260</v>
      </c>
      <c r="E101" s="33" t="s">
        <v>317</v>
      </c>
      <c r="F101" s="33" t="s">
        <v>209</v>
      </c>
      <c r="G101" s="40">
        <v>36068</v>
      </c>
      <c r="H101" s="63">
        <f t="shared" si="2"/>
        <v>17</v>
      </c>
      <c r="I101" s="38" t="s">
        <v>338</v>
      </c>
      <c r="J101" s="39" t="s">
        <v>348</v>
      </c>
      <c r="K101" s="72" t="str">
        <f>VLOOKUP(J101,Sprachschule!$A$2:$B$4,2,FALSE)</f>
        <v>Richard Language College</v>
      </c>
      <c r="L101" s="73" t="str">
        <f t="shared" si="3"/>
        <v>Angela Villiger</v>
      </c>
    </row>
    <row r="102" spans="1:12">
      <c r="A102" s="33" t="s">
        <v>222</v>
      </c>
      <c r="B102" s="33" t="s">
        <v>15</v>
      </c>
      <c r="C102" s="33" t="s">
        <v>61</v>
      </c>
      <c r="D102" s="33">
        <v>4133</v>
      </c>
      <c r="E102" s="33" t="s">
        <v>322</v>
      </c>
      <c r="F102" s="33" t="s">
        <v>210</v>
      </c>
      <c r="G102" s="40">
        <v>36006</v>
      </c>
      <c r="H102" s="63">
        <f t="shared" si="2"/>
        <v>17</v>
      </c>
      <c r="I102" s="38" t="s">
        <v>338</v>
      </c>
      <c r="J102" s="39" t="s">
        <v>348</v>
      </c>
      <c r="K102" s="72" t="str">
        <f>VLOOKUP(J102,Sprachschule!$A$2:$B$4,2,FALSE)</f>
        <v>Richard Language College</v>
      </c>
      <c r="L102" s="73" t="str">
        <f t="shared" si="3"/>
        <v>Angela Villiger</v>
      </c>
    </row>
    <row r="103" spans="1:12">
      <c r="A103" s="33" t="s">
        <v>111</v>
      </c>
      <c r="B103" s="33" t="s">
        <v>112</v>
      </c>
      <c r="C103" s="33" t="s">
        <v>113</v>
      </c>
      <c r="D103" s="33">
        <v>6012</v>
      </c>
      <c r="E103" s="33" t="s">
        <v>327</v>
      </c>
      <c r="F103" s="33" t="s">
        <v>209</v>
      </c>
      <c r="G103" s="40">
        <v>35640</v>
      </c>
      <c r="H103" s="63">
        <f t="shared" si="2"/>
        <v>18</v>
      </c>
      <c r="I103" s="38" t="s">
        <v>338</v>
      </c>
      <c r="J103" s="39" t="s">
        <v>348</v>
      </c>
      <c r="K103" s="72" t="str">
        <f>VLOOKUP(J103,Sprachschule!$A$2:$B$4,2,FALSE)</f>
        <v>Richard Language College</v>
      </c>
      <c r="L103" s="73" t="str">
        <f t="shared" si="3"/>
        <v>Angela Villiger</v>
      </c>
    </row>
    <row r="104" spans="1:12">
      <c r="A104" s="33" t="s">
        <v>135</v>
      </c>
      <c r="B104" s="33" t="s">
        <v>136</v>
      </c>
      <c r="C104" s="33" t="s">
        <v>137</v>
      </c>
      <c r="D104" s="33">
        <v>6043</v>
      </c>
      <c r="E104" s="33" t="s">
        <v>323</v>
      </c>
      <c r="F104" s="33" t="s">
        <v>209</v>
      </c>
      <c r="G104" s="40">
        <v>35516</v>
      </c>
      <c r="H104" s="63">
        <f t="shared" si="2"/>
        <v>18</v>
      </c>
      <c r="I104" s="38" t="s">
        <v>338</v>
      </c>
      <c r="J104" s="39" t="s">
        <v>348</v>
      </c>
      <c r="K104" s="72" t="str">
        <f>VLOOKUP(J104,Sprachschule!$A$2:$B$4,2,FALSE)</f>
        <v>Richard Language College</v>
      </c>
      <c r="L104" s="73" t="str">
        <f t="shared" si="3"/>
        <v>Angela Villiger</v>
      </c>
    </row>
    <row r="105" spans="1:12">
      <c r="A105" s="33" t="s">
        <v>50</v>
      </c>
      <c r="B105" s="33" t="s">
        <v>51</v>
      </c>
      <c r="C105" s="33" t="s">
        <v>287</v>
      </c>
      <c r="D105" s="33">
        <v>6023</v>
      </c>
      <c r="E105" s="33" t="s">
        <v>312</v>
      </c>
      <c r="F105" s="33" t="s">
        <v>209</v>
      </c>
      <c r="G105" s="40">
        <v>35679</v>
      </c>
      <c r="H105" s="63">
        <f t="shared" si="2"/>
        <v>18</v>
      </c>
      <c r="I105" s="41" t="s">
        <v>339</v>
      </c>
      <c r="J105" s="39" t="s">
        <v>348</v>
      </c>
      <c r="K105" s="72" t="str">
        <f>VLOOKUP(J105,Sprachschule!$A$2:$B$4,2,FALSE)</f>
        <v>Richard Language College</v>
      </c>
      <c r="L105" s="73" t="str">
        <f t="shared" si="3"/>
        <v>Angela Villiger</v>
      </c>
    </row>
    <row r="106" spans="1:12">
      <c r="A106" s="33" t="s">
        <v>109</v>
      </c>
      <c r="B106" s="33" t="s">
        <v>106</v>
      </c>
      <c r="C106" s="33" t="s">
        <v>110</v>
      </c>
      <c r="D106" s="33">
        <v>6014</v>
      </c>
      <c r="E106" s="33" t="s">
        <v>36</v>
      </c>
      <c r="F106" s="33" t="s">
        <v>210</v>
      </c>
      <c r="G106" s="40">
        <v>35860</v>
      </c>
      <c r="H106" s="63">
        <f t="shared" si="2"/>
        <v>17</v>
      </c>
      <c r="I106" s="38" t="s">
        <v>339</v>
      </c>
      <c r="J106" s="39" t="s">
        <v>348</v>
      </c>
      <c r="K106" s="72" t="str">
        <f>VLOOKUP(J106,Sprachschule!$A$2:$B$4,2,FALSE)</f>
        <v>Richard Language College</v>
      </c>
      <c r="L106" s="73" t="str">
        <f t="shared" si="3"/>
        <v>Angela Villiger</v>
      </c>
    </row>
    <row r="107" spans="1:12">
      <c r="A107" s="33" t="s">
        <v>107</v>
      </c>
      <c r="B107" s="33" t="s">
        <v>53</v>
      </c>
      <c r="C107" s="33" t="s">
        <v>108</v>
      </c>
      <c r="D107" s="33">
        <v>6015</v>
      </c>
      <c r="E107" s="33" t="s">
        <v>36</v>
      </c>
      <c r="F107" s="33" t="s">
        <v>209</v>
      </c>
      <c r="G107" s="40">
        <v>36046</v>
      </c>
      <c r="H107" s="63">
        <f t="shared" si="2"/>
        <v>17</v>
      </c>
      <c r="I107" s="38" t="s">
        <v>339</v>
      </c>
      <c r="J107" s="39" t="s">
        <v>348</v>
      </c>
      <c r="K107" s="72" t="str">
        <f>VLOOKUP(J107,Sprachschule!$A$2:$B$4,2,FALSE)</f>
        <v>Richard Language College</v>
      </c>
      <c r="L107" s="73" t="str">
        <f t="shared" si="3"/>
        <v>Angela Villiger</v>
      </c>
    </row>
    <row r="108" spans="1:12">
      <c r="A108" s="33" t="s">
        <v>124</v>
      </c>
      <c r="B108" s="33" t="s">
        <v>6</v>
      </c>
      <c r="C108" s="33" t="s">
        <v>125</v>
      </c>
      <c r="D108" s="33">
        <v>6206</v>
      </c>
      <c r="E108" s="33" t="s">
        <v>321</v>
      </c>
      <c r="F108" s="33" t="s">
        <v>210</v>
      </c>
      <c r="G108" s="40">
        <v>35449</v>
      </c>
      <c r="H108" s="63">
        <f t="shared" si="2"/>
        <v>19</v>
      </c>
      <c r="I108" s="38" t="s">
        <v>339</v>
      </c>
      <c r="J108" s="39" t="s">
        <v>348</v>
      </c>
      <c r="K108" s="72" t="str">
        <f>VLOOKUP(J108,Sprachschule!$A$2:$B$4,2,FALSE)</f>
        <v>Richard Language College</v>
      </c>
      <c r="L108" s="73" t="str">
        <f t="shared" si="3"/>
        <v>Angela Villiger</v>
      </c>
    </row>
    <row r="109" spans="1:12">
      <c r="A109" s="33" t="s">
        <v>60</v>
      </c>
      <c r="B109" s="33" t="s">
        <v>58</v>
      </c>
      <c r="C109" s="33" t="s">
        <v>286</v>
      </c>
      <c r="D109" s="33">
        <v>6474</v>
      </c>
      <c r="E109" s="33" t="s">
        <v>326</v>
      </c>
      <c r="F109" s="33" t="s">
        <v>210</v>
      </c>
      <c r="G109" s="40">
        <v>35471</v>
      </c>
      <c r="H109" s="63">
        <f t="shared" si="2"/>
        <v>18</v>
      </c>
      <c r="I109" s="38" t="s">
        <v>339</v>
      </c>
      <c r="J109" s="39" t="s">
        <v>348</v>
      </c>
      <c r="K109" s="72" t="str">
        <f>VLOOKUP(J109,Sprachschule!$A$2:$B$4,2,FALSE)</f>
        <v>Richard Language College</v>
      </c>
      <c r="L109" s="73" t="str">
        <f t="shared" si="3"/>
        <v>Angela Villiger</v>
      </c>
    </row>
    <row r="110" spans="1:12">
      <c r="A110" s="33" t="s">
        <v>266</v>
      </c>
      <c r="B110" s="33" t="s">
        <v>119</v>
      </c>
      <c r="C110" s="33" t="s">
        <v>267</v>
      </c>
      <c r="D110" s="33">
        <v>6234</v>
      </c>
      <c r="E110" s="33" t="s">
        <v>274</v>
      </c>
      <c r="F110" s="33" t="s">
        <v>209</v>
      </c>
      <c r="G110" s="40">
        <v>35292</v>
      </c>
      <c r="H110" s="63">
        <f t="shared" si="2"/>
        <v>19</v>
      </c>
      <c r="I110" s="38" t="s">
        <v>339</v>
      </c>
      <c r="J110" s="39" t="s">
        <v>348</v>
      </c>
      <c r="K110" s="72" t="str">
        <f>VLOOKUP(J110,Sprachschule!$A$2:$B$4,2,FALSE)</f>
        <v>Richard Language College</v>
      </c>
      <c r="L110" s="73" t="str">
        <f t="shared" si="3"/>
        <v>Angela Villiger</v>
      </c>
    </row>
    <row r="111" spans="1:12">
      <c r="A111" s="33" t="s">
        <v>272</v>
      </c>
      <c r="B111" s="33" t="s">
        <v>142</v>
      </c>
      <c r="C111" s="33" t="s">
        <v>273</v>
      </c>
      <c r="D111" s="33">
        <v>6020</v>
      </c>
      <c r="E111" s="33" t="s">
        <v>214</v>
      </c>
      <c r="F111" s="33" t="s">
        <v>209</v>
      </c>
      <c r="G111" s="40">
        <v>35704</v>
      </c>
      <c r="H111" s="63">
        <f t="shared" si="2"/>
        <v>18</v>
      </c>
      <c r="I111" s="38" t="s">
        <v>339</v>
      </c>
      <c r="J111" s="39" t="s">
        <v>348</v>
      </c>
      <c r="K111" s="72" t="str">
        <f>VLOOKUP(J111,Sprachschule!$A$2:$B$4,2,FALSE)</f>
        <v>Richard Language College</v>
      </c>
      <c r="L111" s="73" t="str">
        <f t="shared" si="3"/>
        <v>Angela Villiger</v>
      </c>
    </row>
    <row r="112" spans="1:12">
      <c r="A112" s="33" t="s">
        <v>103</v>
      </c>
      <c r="B112" s="33" t="s">
        <v>104</v>
      </c>
      <c r="C112" s="33" t="s">
        <v>105</v>
      </c>
      <c r="D112" s="33">
        <v>6006</v>
      </c>
      <c r="E112" s="33" t="s">
        <v>36</v>
      </c>
      <c r="F112" s="33" t="s">
        <v>210</v>
      </c>
      <c r="G112" s="40">
        <v>35431</v>
      </c>
      <c r="H112" s="63">
        <f t="shared" si="2"/>
        <v>19</v>
      </c>
      <c r="I112" s="38" t="s">
        <v>339</v>
      </c>
      <c r="J112" s="39" t="s">
        <v>348</v>
      </c>
      <c r="K112" s="72" t="str">
        <f>VLOOKUP(J112,Sprachschule!$A$2:$B$4,2,FALSE)</f>
        <v>Richard Language College</v>
      </c>
      <c r="L112" s="73" t="str">
        <f t="shared" si="3"/>
        <v>Angela Villiger</v>
      </c>
    </row>
    <row r="113" spans="1:12">
      <c r="A113" s="33" t="s">
        <v>282</v>
      </c>
      <c r="B113" s="33" t="s">
        <v>277</v>
      </c>
      <c r="C113" s="33" t="s">
        <v>148</v>
      </c>
      <c r="D113" s="33">
        <v>6026</v>
      </c>
      <c r="E113" s="33" t="s">
        <v>318</v>
      </c>
      <c r="F113" s="33" t="s">
        <v>210</v>
      </c>
      <c r="G113" s="40">
        <v>35146</v>
      </c>
      <c r="H113" s="63">
        <f t="shared" si="2"/>
        <v>19</v>
      </c>
      <c r="I113" s="38" t="s">
        <v>339</v>
      </c>
      <c r="J113" s="39" t="s">
        <v>348</v>
      </c>
      <c r="K113" s="72" t="str">
        <f>VLOOKUP(J113,Sprachschule!$A$2:$B$4,2,FALSE)</f>
        <v>Richard Language College</v>
      </c>
      <c r="L113" s="73" t="str">
        <f t="shared" si="3"/>
        <v>Angela Villiger</v>
      </c>
    </row>
    <row r="114" spans="1:12">
      <c r="A114" s="33" t="s">
        <v>154</v>
      </c>
      <c r="B114" s="33" t="s">
        <v>228</v>
      </c>
      <c r="C114" s="33" t="s">
        <v>229</v>
      </c>
      <c r="D114" s="33">
        <v>6043</v>
      </c>
      <c r="E114" s="33" t="s">
        <v>323</v>
      </c>
      <c r="F114" s="33" t="s">
        <v>210</v>
      </c>
      <c r="G114" s="40">
        <v>35544</v>
      </c>
      <c r="H114" s="63">
        <f t="shared" si="2"/>
        <v>18</v>
      </c>
      <c r="I114" s="38" t="s">
        <v>339</v>
      </c>
      <c r="J114" s="39" t="s">
        <v>348</v>
      </c>
      <c r="K114" s="72" t="str">
        <f>VLOOKUP(J114,Sprachschule!$A$2:$B$4,2,FALSE)</f>
        <v>Richard Language College</v>
      </c>
      <c r="L114" s="73" t="str">
        <f t="shared" si="3"/>
        <v>Angela Villiger</v>
      </c>
    </row>
    <row r="115" spans="1:12">
      <c r="A115" s="33" t="s">
        <v>254</v>
      </c>
      <c r="B115" s="33" t="s">
        <v>98</v>
      </c>
      <c r="C115" s="33" t="s">
        <v>255</v>
      </c>
      <c r="D115" s="33">
        <v>6280</v>
      </c>
      <c r="E115" s="33" t="s">
        <v>328</v>
      </c>
      <c r="F115" s="33" t="s">
        <v>209</v>
      </c>
      <c r="G115" s="40">
        <v>35580</v>
      </c>
      <c r="H115" s="63">
        <f t="shared" si="2"/>
        <v>18</v>
      </c>
      <c r="I115" s="38" t="s">
        <v>339</v>
      </c>
      <c r="J115" s="39" t="s">
        <v>348</v>
      </c>
      <c r="K115" s="72" t="str">
        <f>VLOOKUP(J115,Sprachschule!$A$2:$B$4,2,FALSE)</f>
        <v>Richard Language College</v>
      </c>
      <c r="L115" s="73" t="str">
        <f t="shared" si="3"/>
        <v>Angela Villiger</v>
      </c>
    </row>
    <row r="116" spans="1:12">
      <c r="A116" s="33" t="s">
        <v>195</v>
      </c>
      <c r="B116" s="33" t="s">
        <v>89</v>
      </c>
      <c r="C116" s="33" t="s">
        <v>196</v>
      </c>
      <c r="D116" s="33">
        <v>6265</v>
      </c>
      <c r="E116" s="33" t="s">
        <v>330</v>
      </c>
      <c r="F116" s="33" t="s">
        <v>210</v>
      </c>
      <c r="G116" s="40">
        <v>35760</v>
      </c>
      <c r="H116" s="63">
        <f t="shared" si="2"/>
        <v>18</v>
      </c>
      <c r="I116" s="38" t="s">
        <v>339</v>
      </c>
      <c r="J116" s="39" t="s">
        <v>348</v>
      </c>
      <c r="K116" s="72" t="str">
        <f>VLOOKUP(J116,Sprachschule!$A$2:$B$4,2,FALSE)</f>
        <v>Richard Language College</v>
      </c>
      <c r="L116" s="73" t="str">
        <f t="shared" si="3"/>
        <v>Angela Villiger</v>
      </c>
    </row>
    <row r="117" spans="1:12">
      <c r="A117" s="33" t="s">
        <v>235</v>
      </c>
      <c r="B117" s="33" t="s">
        <v>49</v>
      </c>
      <c r="C117" s="33" t="s">
        <v>236</v>
      </c>
      <c r="D117" s="33">
        <v>6344</v>
      </c>
      <c r="E117" s="33" t="s">
        <v>315</v>
      </c>
      <c r="F117" s="33" t="s">
        <v>209</v>
      </c>
      <c r="G117" s="40">
        <v>35780</v>
      </c>
      <c r="H117" s="63">
        <f t="shared" si="2"/>
        <v>18</v>
      </c>
      <c r="I117" s="38" t="s">
        <v>339</v>
      </c>
      <c r="J117" s="39" t="s">
        <v>348</v>
      </c>
      <c r="K117" s="72" t="str">
        <f>VLOOKUP(J117,Sprachschule!$A$2:$B$4,2,FALSE)</f>
        <v>Richard Language College</v>
      </c>
      <c r="L117" s="73" t="str">
        <f t="shared" si="3"/>
        <v>Angela Villiger</v>
      </c>
    </row>
    <row r="118" spans="1:12">
      <c r="A118" s="33" t="s">
        <v>283</v>
      </c>
      <c r="B118" s="33" t="s">
        <v>190</v>
      </c>
      <c r="C118" s="33" t="s">
        <v>332</v>
      </c>
      <c r="D118" s="33">
        <v>6015</v>
      </c>
      <c r="E118" s="33" t="s">
        <v>36</v>
      </c>
      <c r="F118" s="33" t="s">
        <v>210</v>
      </c>
      <c r="G118" s="40">
        <v>35818</v>
      </c>
      <c r="H118" s="63">
        <f t="shared" si="2"/>
        <v>18</v>
      </c>
      <c r="I118" s="38" t="s">
        <v>339</v>
      </c>
      <c r="J118" s="39" t="s">
        <v>348</v>
      </c>
      <c r="K118" s="72" t="str">
        <f>VLOOKUP(J118,Sprachschule!$A$2:$B$4,2,FALSE)</f>
        <v>Richard Language College</v>
      </c>
      <c r="L118" s="73" t="str">
        <f t="shared" si="3"/>
        <v>Angela Villiger</v>
      </c>
    </row>
    <row r="119" spans="1:12">
      <c r="A119" s="33" t="s">
        <v>249</v>
      </c>
      <c r="B119" s="33" t="s">
        <v>63</v>
      </c>
      <c r="C119" s="33" t="s">
        <v>250</v>
      </c>
      <c r="D119" s="33">
        <v>6014</v>
      </c>
      <c r="E119" s="33" t="s">
        <v>36</v>
      </c>
      <c r="F119" s="33" t="s">
        <v>210</v>
      </c>
      <c r="G119" s="40">
        <v>35439</v>
      </c>
      <c r="H119" s="63">
        <f t="shared" si="2"/>
        <v>19</v>
      </c>
      <c r="I119" s="38" t="s">
        <v>339</v>
      </c>
      <c r="J119" s="39" t="s">
        <v>348</v>
      </c>
      <c r="K119" s="72" t="str">
        <f>VLOOKUP(J119,Sprachschule!$A$2:$B$4,2,FALSE)</f>
        <v>Richard Language College</v>
      </c>
      <c r="L119" s="73" t="str">
        <f t="shared" si="3"/>
        <v>Angela Villiger</v>
      </c>
    </row>
    <row r="120" spans="1:12">
      <c r="A120" s="33" t="s">
        <v>187</v>
      </c>
      <c r="B120" s="33" t="s">
        <v>96</v>
      </c>
      <c r="C120" s="33" t="s">
        <v>304</v>
      </c>
      <c r="D120" s="33">
        <v>6033</v>
      </c>
      <c r="E120" s="33" t="s">
        <v>325</v>
      </c>
      <c r="F120" s="33" t="s">
        <v>210</v>
      </c>
      <c r="G120" s="40">
        <v>35554</v>
      </c>
      <c r="H120" s="63">
        <f t="shared" si="2"/>
        <v>18</v>
      </c>
      <c r="I120" s="38" t="s">
        <v>339</v>
      </c>
      <c r="J120" s="39" t="s">
        <v>348</v>
      </c>
      <c r="K120" s="72" t="str">
        <f>VLOOKUP(J120,Sprachschule!$A$2:$B$4,2,FALSE)</f>
        <v>Richard Language College</v>
      </c>
      <c r="L120" s="73" t="str">
        <f t="shared" si="3"/>
        <v>Angela Villiger</v>
      </c>
    </row>
    <row r="121" spans="1:12">
      <c r="A121" s="33" t="s">
        <v>202</v>
      </c>
      <c r="B121" s="33" t="s">
        <v>45</v>
      </c>
      <c r="C121" s="33" t="s">
        <v>180</v>
      </c>
      <c r="D121" s="33">
        <v>6472</v>
      </c>
      <c r="E121" s="33" t="s">
        <v>329</v>
      </c>
      <c r="F121" s="33" t="s">
        <v>209</v>
      </c>
      <c r="G121" s="40">
        <v>35439</v>
      </c>
      <c r="H121" s="63">
        <f t="shared" si="2"/>
        <v>19</v>
      </c>
      <c r="I121" s="38" t="s">
        <v>339</v>
      </c>
      <c r="J121" s="39" t="s">
        <v>348</v>
      </c>
      <c r="K121" s="72" t="str">
        <f>VLOOKUP(J121,Sprachschule!$A$2:$B$4,2,FALSE)</f>
        <v>Richard Language College</v>
      </c>
      <c r="L121" s="73" t="str">
        <f t="shared" si="3"/>
        <v>Angela Villiger</v>
      </c>
    </row>
    <row r="122" spans="1:12">
      <c r="A122" s="33" t="s">
        <v>77</v>
      </c>
      <c r="B122" s="33" t="s">
        <v>45</v>
      </c>
      <c r="C122" s="33" t="s">
        <v>78</v>
      </c>
      <c r="D122" s="33">
        <v>6020</v>
      </c>
      <c r="E122" s="33" t="s">
        <v>214</v>
      </c>
      <c r="F122" s="33" t="s">
        <v>209</v>
      </c>
      <c r="G122" s="40">
        <v>35605</v>
      </c>
      <c r="H122" s="63">
        <f t="shared" si="2"/>
        <v>18</v>
      </c>
      <c r="I122" s="38" t="s">
        <v>339</v>
      </c>
      <c r="J122" s="39" t="s">
        <v>348</v>
      </c>
      <c r="K122" s="72" t="str">
        <f>VLOOKUP(J122,Sprachschule!$A$2:$B$4,2,FALSE)</f>
        <v>Richard Language College</v>
      </c>
      <c r="L122" s="73" t="str">
        <f t="shared" si="3"/>
        <v>Angela Villiger</v>
      </c>
    </row>
    <row r="123" spans="1:12">
      <c r="A123" s="33" t="s">
        <v>173</v>
      </c>
      <c r="B123" s="33" t="s">
        <v>174</v>
      </c>
      <c r="C123" s="33" t="s">
        <v>309</v>
      </c>
      <c r="D123" s="33">
        <v>6006</v>
      </c>
      <c r="E123" s="33" t="s">
        <v>36</v>
      </c>
      <c r="F123" s="33" t="s">
        <v>209</v>
      </c>
      <c r="G123" s="40">
        <v>35989</v>
      </c>
      <c r="H123" s="63">
        <f t="shared" si="2"/>
        <v>17</v>
      </c>
      <c r="I123" s="38" t="s">
        <v>339</v>
      </c>
      <c r="J123" s="39" t="s">
        <v>348</v>
      </c>
      <c r="K123" s="72" t="str">
        <f>VLOOKUP(J123,Sprachschule!$A$2:$B$4,2,FALSE)</f>
        <v>Richard Language College</v>
      </c>
      <c r="L123" s="73" t="str">
        <f t="shared" si="3"/>
        <v>Angela Villiger</v>
      </c>
    </row>
    <row r="124" spans="1:12">
      <c r="A124" s="33" t="s">
        <v>171</v>
      </c>
      <c r="B124" s="33" t="s">
        <v>13</v>
      </c>
      <c r="C124" s="33" t="s">
        <v>300</v>
      </c>
      <c r="D124" s="33">
        <v>6026</v>
      </c>
      <c r="E124" s="33" t="s">
        <v>318</v>
      </c>
      <c r="F124" s="33" t="s">
        <v>209</v>
      </c>
      <c r="G124" s="40">
        <v>35869</v>
      </c>
      <c r="H124" s="63">
        <f t="shared" si="2"/>
        <v>17</v>
      </c>
      <c r="I124" s="38" t="s">
        <v>339</v>
      </c>
      <c r="J124" s="39" t="s">
        <v>348</v>
      </c>
      <c r="K124" s="72" t="str">
        <f>VLOOKUP(J124,Sprachschule!$A$2:$B$4,2,FALSE)</f>
        <v>Richard Language College</v>
      </c>
      <c r="L124" s="73" t="str">
        <f t="shared" si="3"/>
        <v>Angela Villiger</v>
      </c>
    </row>
    <row r="125" spans="1:12">
      <c r="A125" s="33" t="s">
        <v>47</v>
      </c>
      <c r="B125" s="33" t="s">
        <v>15</v>
      </c>
      <c r="C125" s="33" t="s">
        <v>295</v>
      </c>
      <c r="D125" s="33">
        <v>6043</v>
      </c>
      <c r="E125" s="33" t="s">
        <v>323</v>
      </c>
      <c r="F125" s="33" t="s">
        <v>210</v>
      </c>
      <c r="G125" s="40">
        <v>36094</v>
      </c>
      <c r="H125" s="63">
        <f t="shared" si="2"/>
        <v>17</v>
      </c>
      <c r="I125" s="38" t="s">
        <v>339</v>
      </c>
      <c r="J125" s="39" t="s">
        <v>348</v>
      </c>
      <c r="K125" s="72" t="str">
        <f>VLOOKUP(J125,Sprachschule!$A$2:$B$4,2,FALSE)</f>
        <v>Richard Language College</v>
      </c>
      <c r="L125" s="73" t="str">
        <f t="shared" si="3"/>
        <v>Angela Villiger</v>
      </c>
    </row>
    <row r="126" spans="1:12">
      <c r="A126" s="33" t="s">
        <v>144</v>
      </c>
      <c r="B126" s="33" t="s">
        <v>230</v>
      </c>
      <c r="C126" s="33" t="s">
        <v>231</v>
      </c>
      <c r="D126" s="33">
        <v>6280</v>
      </c>
      <c r="E126" s="33" t="s">
        <v>328</v>
      </c>
      <c r="F126" s="33" t="s">
        <v>209</v>
      </c>
      <c r="G126" s="40">
        <v>35670</v>
      </c>
      <c r="H126" s="63">
        <f t="shared" si="2"/>
        <v>18</v>
      </c>
      <c r="I126" s="38" t="s">
        <v>339</v>
      </c>
      <c r="J126" s="39" t="s">
        <v>348</v>
      </c>
      <c r="K126" s="72" t="str">
        <f>VLOOKUP(J126,Sprachschule!$A$2:$B$4,2,FALSE)</f>
        <v>Richard Language College</v>
      </c>
      <c r="L126" s="73" t="str">
        <f t="shared" si="3"/>
        <v>Angela Villiger</v>
      </c>
    </row>
    <row r="127" spans="1:12">
      <c r="A127" s="33" t="s">
        <v>155</v>
      </c>
      <c r="B127" s="33" t="s">
        <v>247</v>
      </c>
      <c r="C127" s="33" t="s">
        <v>248</v>
      </c>
      <c r="D127" s="33">
        <v>6265</v>
      </c>
      <c r="E127" s="33" t="s">
        <v>330</v>
      </c>
      <c r="F127" s="33" t="s">
        <v>210</v>
      </c>
      <c r="G127" s="40">
        <v>35450</v>
      </c>
      <c r="H127" s="63">
        <f t="shared" si="2"/>
        <v>19</v>
      </c>
      <c r="I127" s="38" t="s">
        <v>339</v>
      </c>
      <c r="J127" s="39" t="s">
        <v>348</v>
      </c>
      <c r="K127" s="72" t="str">
        <f>VLOOKUP(J127,Sprachschule!$A$2:$B$4,2,FALSE)</f>
        <v>Richard Language College</v>
      </c>
      <c r="L127" s="73" t="str">
        <f t="shared" si="3"/>
        <v>Angela Villiger</v>
      </c>
    </row>
    <row r="128" spans="1:12">
      <c r="B128" s="2"/>
      <c r="D128" s="3"/>
      <c r="F128" s="2"/>
      <c r="G128" s="6"/>
      <c r="H128" s="2"/>
      <c r="I128" s="2"/>
    </row>
    <row r="129" spans="2:11">
      <c r="C129" s="1"/>
      <c r="D129" s="1"/>
      <c r="E129" s="1"/>
      <c r="K129" s="56" t="s">
        <v>380</v>
      </c>
    </row>
    <row r="130" spans="2:11">
      <c r="C130" s="56" t="s">
        <v>382</v>
      </c>
      <c r="G130" s="69">
        <f>MAX(G4:G127)</f>
        <v>36157</v>
      </c>
      <c r="J130" s="56" t="s">
        <v>349</v>
      </c>
      <c r="K130" s="71">
        <f>COUNTIF($J$4:$J$127,J130)</f>
        <v>34</v>
      </c>
    </row>
    <row r="131" spans="2:11">
      <c r="C131" s="56" t="s">
        <v>383</v>
      </c>
      <c r="D131" s="1"/>
      <c r="E131" s="1"/>
      <c r="G131" s="70">
        <f>MIN(G4:G127)</f>
        <v>34758</v>
      </c>
      <c r="J131" s="56" t="s">
        <v>350</v>
      </c>
      <c r="K131" s="71">
        <f t="shared" ref="K131:K132" si="4">COUNTIF($J$4:$J$127,J131)</f>
        <v>22</v>
      </c>
    </row>
    <row r="132" spans="2:11">
      <c r="C132" s="1"/>
      <c r="D132" s="1"/>
      <c r="E132" s="1"/>
      <c r="J132" s="56" t="s">
        <v>348</v>
      </c>
      <c r="K132" s="71">
        <f t="shared" si="4"/>
        <v>68</v>
      </c>
    </row>
    <row r="133" spans="2:11">
      <c r="C133" s="1"/>
      <c r="D133" s="1"/>
      <c r="E133" s="1"/>
    </row>
    <row r="134" spans="2:11">
      <c r="C134" s="1"/>
      <c r="D134" s="1"/>
      <c r="E134" s="1"/>
    </row>
    <row r="135" spans="2:11">
      <c r="B135" s="2"/>
      <c r="D135" s="3"/>
      <c r="F135" s="2"/>
      <c r="G135" s="6"/>
      <c r="H135" s="2"/>
      <c r="I135" s="2"/>
    </row>
    <row r="136" spans="2:11">
      <c r="B136" s="2"/>
      <c r="D136" s="3"/>
      <c r="F136" s="2"/>
      <c r="G136" s="6"/>
      <c r="H136" s="2"/>
      <c r="I136" s="2"/>
    </row>
    <row r="137" spans="2:11">
      <c r="B137" s="2"/>
      <c r="D137" s="3"/>
      <c r="F137" s="2"/>
      <c r="G137" s="6"/>
      <c r="H137" s="2"/>
      <c r="I137" s="2"/>
    </row>
    <row r="138" spans="2:11">
      <c r="B138" s="2"/>
      <c r="D138" s="3"/>
      <c r="F138" s="2"/>
      <c r="G138" s="6"/>
      <c r="H138" s="2"/>
      <c r="I138" s="2"/>
    </row>
    <row r="139" spans="2:11">
      <c r="B139" s="2"/>
      <c r="D139" s="3"/>
      <c r="F139" s="2"/>
      <c r="G139" s="6"/>
      <c r="H139" s="2"/>
      <c r="I139" s="2"/>
    </row>
    <row r="140" spans="2:11">
      <c r="B140" s="2"/>
      <c r="D140" s="3"/>
      <c r="F140" s="2"/>
      <c r="G140" s="6"/>
      <c r="H140" s="2"/>
      <c r="I140" s="2"/>
    </row>
    <row r="141" spans="2:11">
      <c r="B141" s="2"/>
      <c r="D141" s="3"/>
      <c r="F141" s="2"/>
      <c r="G141" s="6"/>
      <c r="H141" s="2"/>
      <c r="I141" s="2"/>
    </row>
    <row r="142" spans="2:11">
      <c r="B142" s="2"/>
      <c r="D142" s="3"/>
      <c r="F142" s="2"/>
      <c r="G142" s="6"/>
      <c r="H142" s="2"/>
      <c r="I142" s="2"/>
    </row>
    <row r="143" spans="2:11">
      <c r="B143" s="2"/>
      <c r="D143" s="3"/>
      <c r="F143" s="2"/>
      <c r="G143" s="6"/>
      <c r="H143" s="2"/>
      <c r="I143" s="2"/>
    </row>
    <row r="144" spans="2:11">
      <c r="B144" s="2"/>
      <c r="D144" s="3"/>
      <c r="F144" s="2"/>
      <c r="G144" s="6"/>
      <c r="H144" s="2"/>
      <c r="I144" s="2"/>
    </row>
    <row r="145" spans="2:9">
      <c r="B145" s="2"/>
      <c r="D145" s="3"/>
      <c r="F145" s="2"/>
      <c r="G145" s="6"/>
      <c r="H145" s="2"/>
      <c r="I145" s="2"/>
    </row>
    <row r="146" spans="2:9">
      <c r="B146" s="2"/>
      <c r="D146" s="3"/>
      <c r="F146" s="2"/>
      <c r="G146" s="6"/>
      <c r="H146" s="2"/>
      <c r="I146" s="2"/>
    </row>
    <row r="147" spans="2:9">
      <c r="B147" s="2"/>
      <c r="D147" s="3"/>
      <c r="F147" s="2"/>
      <c r="G147" s="6"/>
      <c r="H147" s="2"/>
      <c r="I147" s="2"/>
    </row>
    <row r="148" spans="2:9">
      <c r="B148" s="2"/>
      <c r="D148" s="3"/>
      <c r="F148" s="2"/>
      <c r="G148" s="6"/>
      <c r="H148" s="2"/>
      <c r="I148" s="2"/>
    </row>
    <row r="149" spans="2:9">
      <c r="B149" s="2"/>
      <c r="D149" s="3"/>
      <c r="F149" s="2"/>
      <c r="G149" s="6"/>
      <c r="H149" s="2"/>
      <c r="I149" s="2"/>
    </row>
    <row r="150" spans="2:9">
      <c r="B150" s="2"/>
      <c r="D150" s="3"/>
      <c r="F150" s="2"/>
      <c r="G150" s="6"/>
      <c r="H150" s="2"/>
      <c r="I150" s="2"/>
    </row>
    <row r="151" spans="2:9">
      <c r="B151" s="2"/>
      <c r="D151" s="3"/>
      <c r="F151" s="2"/>
      <c r="G151" s="6"/>
      <c r="H151" s="2"/>
      <c r="I151" s="2"/>
    </row>
    <row r="152" spans="2:9">
      <c r="B152" s="2"/>
      <c r="D152" s="3"/>
      <c r="F152" s="2"/>
      <c r="G152" s="6"/>
      <c r="H152" s="2"/>
      <c r="I152" s="2"/>
    </row>
    <row r="153" spans="2:9">
      <c r="B153" s="2"/>
      <c r="D153" s="3"/>
      <c r="F153" s="2"/>
      <c r="G153" s="6"/>
      <c r="H153" s="2"/>
      <c r="I153" s="2"/>
    </row>
    <row r="154" spans="2:9">
      <c r="B154" s="2"/>
      <c r="D154" s="3"/>
      <c r="F154" s="2"/>
      <c r="G154" s="6"/>
      <c r="H154" s="2"/>
      <c r="I154" s="2"/>
    </row>
    <row r="155" spans="2:9">
      <c r="B155" s="2"/>
      <c r="D155" s="3"/>
      <c r="F155" s="2"/>
      <c r="G155" s="6"/>
      <c r="H155" s="2"/>
      <c r="I155" s="2"/>
    </row>
    <row r="156" spans="2:9">
      <c r="B156" s="2"/>
      <c r="D156" s="3"/>
      <c r="F156" s="2"/>
      <c r="G156" s="6"/>
      <c r="H156" s="2"/>
      <c r="I156" s="2"/>
    </row>
    <row r="157" spans="2:9">
      <c r="B157" s="2"/>
      <c r="D157" s="3"/>
      <c r="F157" s="2"/>
      <c r="G157" s="6"/>
      <c r="H157" s="2"/>
      <c r="I157" s="2"/>
    </row>
    <row r="158" spans="2:9">
      <c r="B158" s="2"/>
      <c r="D158" s="3"/>
      <c r="F158" s="2"/>
      <c r="G158" s="6"/>
      <c r="H158" s="2"/>
      <c r="I158" s="2"/>
    </row>
    <row r="159" spans="2:9">
      <c r="B159" s="2"/>
      <c r="D159" s="3"/>
      <c r="F159" s="2"/>
      <c r="G159" s="6"/>
      <c r="H159" s="2"/>
      <c r="I159" s="2"/>
    </row>
    <row r="160" spans="2:9">
      <c r="B160" s="2"/>
      <c r="D160" s="3"/>
      <c r="F160" s="2"/>
      <c r="G160" s="6"/>
      <c r="H160" s="2"/>
      <c r="I160" s="2"/>
    </row>
    <row r="161" spans="2:9">
      <c r="B161" s="2"/>
      <c r="D161" s="3"/>
      <c r="F161" s="2"/>
      <c r="G161" s="6"/>
      <c r="H161" s="2"/>
      <c r="I161" s="2"/>
    </row>
    <row r="162" spans="2:9">
      <c r="B162" s="2"/>
      <c r="D162" s="3"/>
      <c r="F162" s="2"/>
      <c r="G162" s="6"/>
      <c r="H162" s="2"/>
      <c r="I162" s="2"/>
    </row>
    <row r="163" spans="2:9">
      <c r="B163" s="2"/>
      <c r="D163" s="3"/>
      <c r="F163" s="2"/>
      <c r="G163" s="6"/>
      <c r="H163" s="2"/>
      <c r="I163" s="2"/>
    </row>
    <row r="164" spans="2:9">
      <c r="B164" s="2"/>
      <c r="D164" s="3"/>
      <c r="F164" s="2"/>
      <c r="G164" s="6"/>
      <c r="H164" s="2"/>
      <c r="I164" s="2"/>
    </row>
    <row r="165" spans="2:9">
      <c r="B165" s="2"/>
      <c r="D165" s="3"/>
      <c r="F165" s="2"/>
      <c r="G165" s="6"/>
      <c r="H165" s="2"/>
      <c r="I165" s="2"/>
    </row>
    <row r="166" spans="2:9">
      <c r="B166" s="2"/>
      <c r="D166" s="3"/>
      <c r="F166" s="2"/>
      <c r="G166" s="6"/>
      <c r="H166" s="2"/>
      <c r="I166" s="2"/>
    </row>
    <row r="167" spans="2:9">
      <c r="B167" s="2"/>
      <c r="D167" s="3"/>
      <c r="F167" s="2"/>
      <c r="G167" s="6"/>
      <c r="H167" s="2"/>
      <c r="I167" s="2"/>
    </row>
    <row r="168" spans="2:9">
      <c r="B168" s="2"/>
      <c r="D168" s="3"/>
      <c r="F168" s="2"/>
      <c r="G168" s="6"/>
      <c r="H168" s="2"/>
      <c r="I168" s="2"/>
    </row>
    <row r="169" spans="2:9">
      <c r="B169" s="2"/>
      <c r="D169" s="3"/>
      <c r="F169" s="2"/>
      <c r="G169" s="6"/>
      <c r="H169" s="2"/>
      <c r="I169" s="2"/>
    </row>
    <row r="170" spans="2:9">
      <c r="B170" s="2"/>
      <c r="D170" s="3"/>
      <c r="F170" s="2"/>
      <c r="G170" s="6"/>
      <c r="H170" s="2"/>
      <c r="I170" s="2"/>
    </row>
    <row r="171" spans="2:9">
      <c r="B171" s="2"/>
      <c r="D171" s="3"/>
      <c r="F171" s="2"/>
      <c r="G171" s="6"/>
      <c r="H171" s="2"/>
      <c r="I171" s="2"/>
    </row>
    <row r="172" spans="2:9">
      <c r="B172" s="2"/>
      <c r="D172" s="3"/>
      <c r="F172" s="2"/>
      <c r="G172" s="6"/>
      <c r="H172" s="2"/>
      <c r="I172" s="2"/>
    </row>
    <row r="173" spans="2:9">
      <c r="B173" s="2"/>
      <c r="D173" s="3"/>
      <c r="F173" s="2"/>
      <c r="G173" s="6"/>
      <c r="H173" s="2"/>
      <c r="I173" s="2"/>
    </row>
    <row r="174" spans="2:9">
      <c r="B174" s="2"/>
      <c r="D174" s="3"/>
      <c r="F174" s="2"/>
      <c r="G174" s="6"/>
      <c r="H174" s="2"/>
      <c r="I174" s="2"/>
    </row>
    <row r="175" spans="2:9">
      <c r="B175" s="2"/>
      <c r="D175" s="3"/>
      <c r="F175" s="2"/>
      <c r="G175" s="6"/>
      <c r="H175" s="2"/>
      <c r="I175" s="2"/>
    </row>
    <row r="176" spans="2:9">
      <c r="B176" s="2"/>
      <c r="D176" s="3"/>
      <c r="F176" s="2"/>
      <c r="G176" s="6"/>
      <c r="H176" s="2"/>
      <c r="I176" s="2"/>
    </row>
    <row r="177" spans="2:9">
      <c r="B177" s="2"/>
      <c r="D177" s="3"/>
      <c r="F177" s="2"/>
      <c r="G177" s="6"/>
      <c r="H177" s="2"/>
      <c r="I177" s="2"/>
    </row>
    <row r="178" spans="2:9">
      <c r="B178" s="2"/>
      <c r="D178" s="3"/>
      <c r="F178" s="2"/>
      <c r="G178" s="6"/>
      <c r="H178" s="2"/>
      <c r="I178" s="2"/>
    </row>
    <row r="179" spans="2:9">
      <c r="B179" s="2"/>
      <c r="D179" s="3"/>
      <c r="F179" s="2"/>
      <c r="G179" s="6"/>
      <c r="H179" s="2"/>
      <c r="I179" s="2"/>
    </row>
    <row r="180" spans="2:9">
      <c r="B180" s="2"/>
      <c r="D180" s="3"/>
      <c r="F180" s="2"/>
      <c r="G180" s="6"/>
      <c r="H180" s="2"/>
      <c r="I180" s="2"/>
    </row>
    <row r="181" spans="2:9">
      <c r="B181" s="2"/>
      <c r="D181" s="3"/>
      <c r="F181" s="2"/>
      <c r="G181" s="6"/>
      <c r="H181" s="2"/>
      <c r="I181" s="2"/>
    </row>
    <row r="182" spans="2:9">
      <c r="B182" s="2"/>
      <c r="D182" s="3"/>
      <c r="F182" s="2"/>
      <c r="G182" s="6"/>
      <c r="H182" s="2"/>
      <c r="I182" s="2"/>
    </row>
    <row r="183" spans="2:9">
      <c r="B183" s="2"/>
      <c r="D183" s="3"/>
      <c r="F183" s="2"/>
      <c r="G183" s="6"/>
      <c r="H183" s="2"/>
      <c r="I183" s="2"/>
    </row>
    <row r="184" spans="2:9">
      <c r="B184" s="2"/>
      <c r="D184" s="3"/>
      <c r="F184" s="2"/>
      <c r="G184" s="6"/>
      <c r="H184" s="2"/>
      <c r="I184" s="2"/>
    </row>
    <row r="185" spans="2:9">
      <c r="B185" s="2"/>
      <c r="D185" s="3"/>
      <c r="F185" s="2"/>
      <c r="G185" s="6"/>
      <c r="H185" s="2"/>
      <c r="I185" s="2"/>
    </row>
    <row r="186" spans="2:9">
      <c r="B186" s="2"/>
      <c r="D186" s="3"/>
      <c r="F186" s="2"/>
      <c r="G186" s="6"/>
      <c r="H186" s="2"/>
      <c r="I186" s="2"/>
    </row>
    <row r="187" spans="2:9">
      <c r="B187" s="2"/>
      <c r="D187" s="3"/>
      <c r="F187" s="2"/>
      <c r="G187" s="6"/>
      <c r="H187" s="2"/>
      <c r="I187" s="2"/>
    </row>
    <row r="188" spans="2:9">
      <c r="B188" s="2"/>
      <c r="D188" s="3"/>
      <c r="F188" s="2"/>
      <c r="G188" s="6"/>
      <c r="H188" s="2"/>
      <c r="I188" s="2"/>
    </row>
    <row r="189" spans="2:9">
      <c r="B189" s="2"/>
      <c r="D189" s="3"/>
      <c r="F189" s="2"/>
      <c r="G189" s="6"/>
      <c r="H189" s="2"/>
      <c r="I189" s="2"/>
    </row>
    <row r="190" spans="2:9">
      <c r="B190" s="2"/>
      <c r="D190" s="3"/>
      <c r="F190" s="2"/>
      <c r="G190" s="6"/>
      <c r="H190" s="2"/>
      <c r="I190" s="2"/>
    </row>
    <row r="191" spans="2:9">
      <c r="B191" s="2"/>
      <c r="D191" s="3"/>
      <c r="F191" s="2"/>
      <c r="G191" s="6"/>
      <c r="H191" s="2"/>
      <c r="I191" s="2"/>
    </row>
    <row r="192" spans="2:9">
      <c r="B192" s="2"/>
      <c r="D192" s="3"/>
      <c r="F192" s="2"/>
      <c r="G192" s="6"/>
      <c r="H192" s="2"/>
      <c r="I192" s="2"/>
    </row>
    <row r="193" spans="2:9">
      <c r="B193" s="2"/>
      <c r="D193" s="3"/>
      <c r="F193" s="2"/>
      <c r="G193" s="6"/>
      <c r="H193" s="2"/>
      <c r="I193" s="2"/>
    </row>
    <row r="194" spans="2:9">
      <c r="B194" s="2"/>
      <c r="D194" s="3"/>
      <c r="F194" s="2"/>
      <c r="G194" s="6"/>
      <c r="H194" s="2"/>
      <c r="I194" s="2"/>
    </row>
    <row r="195" spans="2:9">
      <c r="B195" s="2"/>
      <c r="D195" s="3"/>
      <c r="F195" s="2"/>
      <c r="G195" s="6"/>
      <c r="H195" s="2"/>
      <c r="I195" s="2"/>
    </row>
    <row r="196" spans="2:9">
      <c r="B196" s="2"/>
      <c r="D196" s="3"/>
      <c r="F196" s="2"/>
      <c r="G196" s="6"/>
      <c r="H196" s="2"/>
      <c r="I196" s="2"/>
    </row>
    <row r="197" spans="2:9">
      <c r="B197" s="2"/>
      <c r="D197" s="3"/>
      <c r="F197" s="2"/>
      <c r="G197" s="6"/>
      <c r="H197" s="2"/>
      <c r="I197" s="2"/>
    </row>
    <row r="198" spans="2:9">
      <c r="B198" s="2"/>
      <c r="D198" s="3"/>
      <c r="F198" s="2"/>
      <c r="G198" s="6"/>
      <c r="H198" s="2"/>
      <c r="I198" s="2"/>
    </row>
    <row r="199" spans="2:9">
      <c r="B199" s="2"/>
      <c r="D199" s="3"/>
      <c r="F199" s="2"/>
      <c r="G199" s="6"/>
      <c r="H199" s="2"/>
      <c r="I199" s="2"/>
    </row>
    <row r="200" spans="2:9">
      <c r="B200" s="2"/>
      <c r="D200" s="3"/>
      <c r="F200" s="2"/>
      <c r="G200" s="6"/>
      <c r="H200" s="2"/>
      <c r="I200" s="2"/>
    </row>
    <row r="201" spans="2:9">
      <c r="B201" s="2"/>
      <c r="D201" s="3"/>
      <c r="F201" s="2"/>
      <c r="G201" s="6"/>
      <c r="H201" s="2"/>
      <c r="I201" s="2"/>
    </row>
    <row r="202" spans="2:9">
      <c r="B202" s="2"/>
      <c r="D202" s="3"/>
      <c r="F202" s="2"/>
      <c r="G202" s="6"/>
      <c r="H202" s="2"/>
      <c r="I202" s="2"/>
    </row>
    <row r="203" spans="2:9">
      <c r="B203" s="2"/>
      <c r="D203" s="3"/>
      <c r="F203" s="2"/>
      <c r="G203" s="6"/>
      <c r="H203" s="2"/>
      <c r="I203" s="2"/>
    </row>
    <row r="204" spans="2:9">
      <c r="G204" s="5"/>
    </row>
    <row r="205" spans="2:9">
      <c r="G205" s="5"/>
    </row>
  </sheetData>
  <sortState ref="A2:K125">
    <sortCondition ref="I2:I125"/>
  </sortState>
  <conditionalFormatting sqref="G4:G127">
    <cfRule type="cellIs" dxfId="1" priority="1" operator="greaterThan">
      <formula>$L$1</formula>
    </cfRule>
  </conditionalFormatting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2" sqref="B2"/>
    </sheetView>
  </sheetViews>
  <sheetFormatPr baseColWidth="10" defaultColWidth="11.5546875" defaultRowHeight="13.8"/>
  <cols>
    <col min="1" max="1" width="11.5546875" style="30"/>
    <col min="2" max="2" width="24" style="30" bestFit="1" customWidth="1"/>
    <col min="3" max="13" width="11.5546875" style="30"/>
    <col min="14" max="14" width="25.5546875" style="30" customWidth="1"/>
    <col min="15" max="16384" width="11.5546875" style="30"/>
  </cols>
  <sheetData>
    <row r="1" spans="1:2">
      <c r="A1" s="29" t="s">
        <v>346</v>
      </c>
      <c r="B1" s="29" t="s">
        <v>347</v>
      </c>
    </row>
    <row r="2" spans="1:2">
      <c r="A2" s="30" t="s">
        <v>348</v>
      </c>
      <c r="B2" s="30" t="s">
        <v>343</v>
      </c>
    </row>
    <row r="3" spans="1:2">
      <c r="A3" s="30" t="s">
        <v>349</v>
      </c>
      <c r="B3" s="30" t="s">
        <v>342</v>
      </c>
    </row>
    <row r="4" spans="1:2">
      <c r="A4" s="30" t="s">
        <v>350</v>
      </c>
      <c r="B4" s="30" t="s">
        <v>341</v>
      </c>
    </row>
  </sheetData>
  <pageMargins left="0.7" right="0.7" top="0.78740157499999996" bottom="0.78740157499999996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Kostenübersicht</vt:lpstr>
      <vt:lpstr>E-Profil</vt:lpstr>
      <vt:lpstr>Sprachschule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2014-07-25T13:49:48Z</cp:lastPrinted>
  <dcterms:created xsi:type="dcterms:W3CDTF">2013-05-23T10:58:40Z</dcterms:created>
  <dcterms:modified xsi:type="dcterms:W3CDTF">2015-04-04T07:20:49Z</dcterms:modified>
</cp:coreProperties>
</file>