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8\Fehler_Rückmeldungen\E1_korrigierte Dateien_25.5.2018\"/>
    </mc:Choice>
  </mc:AlternateContent>
  <bookViews>
    <workbookView xWindow="0" yWindow="0" windowWidth="22500" windowHeight="10935"/>
  </bookViews>
  <sheets>
    <sheet name="PW" sheetId="1" r:id="rId1"/>
    <sheet name="Berechnungen" sheetId="5" r:id="rId2"/>
    <sheet name="Diagramm" sheetId="4" r:id="rId3"/>
  </sheets>
  <definedNames>
    <definedName name="_xlnm._FilterDatabase" localSheetId="1" hidden="1">Berechnungen!#REF!</definedName>
    <definedName name="_xlnm._FilterDatabase" localSheetId="0" hidden="1">PW!$A$3:$K$100</definedName>
    <definedName name="_xlnm.Print_Area" localSheetId="1">Berechnungen!#REF!</definedName>
    <definedName name="_xlnm.Print_Area" localSheetId="0">PW!$A:$J</definedName>
    <definedName name="_xlnm.Print_Titles" localSheetId="1">Berechnungen!$1:$3</definedName>
    <definedName name="_xlnm.Print_Titles" localSheetId="0">PW!$1:$3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C10" i="5" l="1"/>
  <c r="C11" i="5"/>
  <c r="C9" i="5"/>
  <c r="B3" i="5" l="1"/>
  <c r="C3" i="5" s="1"/>
  <c r="B4" i="5"/>
  <c r="C4" i="5" s="1"/>
  <c r="B5" i="5"/>
  <c r="C5" i="5" s="1"/>
  <c r="B2" i="5"/>
  <c r="C2" i="5" s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4" i="1"/>
  <c r="I1" i="1" l="1"/>
</calcChain>
</file>

<file path=xl/comments1.xml><?xml version="1.0" encoding="utf-8"?>
<comments xmlns="http://schemas.openxmlformats.org/spreadsheetml/2006/main">
  <authors>
    <author>Rainer Lubasch</author>
  </authors>
  <commentList>
    <comment ref="G3" authorId="0" shapeId="0">
      <text>
        <r>
          <rPr>
            <sz val="6"/>
            <color indexed="81"/>
            <rFont val="Segoe UI"/>
            <family val="2"/>
          </rPr>
          <t xml:space="preserve">manueller Zeilenumbruch oder automatischer Zeilenumbruch mit Anpassung der Spaltenbreite
</t>
        </r>
      </text>
    </comment>
  </commentList>
</comments>
</file>

<file path=xl/sharedStrings.xml><?xml version="1.0" encoding="utf-8"?>
<sst xmlns="http://schemas.openxmlformats.org/spreadsheetml/2006/main" count="343" uniqueCount="241">
  <si>
    <t>Marke</t>
  </si>
  <si>
    <t>Modell</t>
  </si>
  <si>
    <t>ALFA ROMEO</t>
  </si>
  <si>
    <t>GIULIETTA</t>
  </si>
  <si>
    <t>2.0 JTDm Super TCT</t>
  </si>
  <si>
    <t>MITO</t>
  </si>
  <si>
    <t>0.9 Turbo TwinAir</t>
  </si>
  <si>
    <t>1.4 Turbo MultiAir Veloce TCT</t>
  </si>
  <si>
    <t>AUDI</t>
  </si>
  <si>
    <t>A1</t>
  </si>
  <si>
    <t>Sportback 1.8 TFSI S tronic Sport/Design</t>
  </si>
  <si>
    <t>A3</t>
  </si>
  <si>
    <t>Sportback g-tron 1.4 TFSI Sport</t>
  </si>
  <si>
    <t>2.0 TDI quattro S tronic</t>
  </si>
  <si>
    <t>A4</t>
  </si>
  <si>
    <t>3.0 TDI quattro Tiptronic</t>
  </si>
  <si>
    <t>Avant 3.0 TDI S tronic</t>
  </si>
  <si>
    <t>A4 ALLROAD</t>
  </si>
  <si>
    <t>A5</t>
  </si>
  <si>
    <t>Sportback 3.0 TDI quattro S tronic</t>
  </si>
  <si>
    <t>A6</t>
  </si>
  <si>
    <t>A7</t>
  </si>
  <si>
    <t>Sportback 3.0 TDI S tronic</t>
  </si>
  <si>
    <t>Q2</t>
  </si>
  <si>
    <t>Q7</t>
  </si>
  <si>
    <t>e-tron 3.0 TDI quattro Tiptronic</t>
  </si>
  <si>
    <t>BMW</t>
  </si>
  <si>
    <t>4 SERIES</t>
  </si>
  <si>
    <t>X5</t>
  </si>
  <si>
    <t>xDrive 40e</t>
  </si>
  <si>
    <t>BMW-ALPINA</t>
  </si>
  <si>
    <t>D4 Biturbo Coupé Switch-Tronic</t>
  </si>
  <si>
    <t>CITROEN</t>
  </si>
  <si>
    <t>C1</t>
  </si>
  <si>
    <t>VTi 68 Start</t>
  </si>
  <si>
    <t>C3</t>
  </si>
  <si>
    <t>1.6 BlueHDi 75 S&amp;S Feel</t>
  </si>
  <si>
    <t>C3 PICASSO</t>
  </si>
  <si>
    <t>1.6 BlueHDi 100 Séduction</t>
  </si>
  <si>
    <t>C4</t>
  </si>
  <si>
    <t>2.0 BlueHDi 150 Shine</t>
  </si>
  <si>
    <t>C4 AIRCROSS</t>
  </si>
  <si>
    <t>1.6 e-HDi 115 Attraction 4WD</t>
  </si>
  <si>
    <t>C4 CACTUS</t>
  </si>
  <si>
    <t>1.6 BlueHDi 100 W ETG6</t>
  </si>
  <si>
    <t>C4 PICASSO</t>
  </si>
  <si>
    <t>2.0 BlueHDi 150 Shine EAT6</t>
  </si>
  <si>
    <t>C5</t>
  </si>
  <si>
    <t>Tourer 2.0 BlueHDi 180 Séduction EAT6</t>
  </si>
  <si>
    <t>GRAND C4 PICASSO</t>
  </si>
  <si>
    <t>DS AUTOMOBILES</t>
  </si>
  <si>
    <t>DS3</t>
  </si>
  <si>
    <t>1.6 THP 165 Sport Chic</t>
  </si>
  <si>
    <t>DS3 Cabrio</t>
  </si>
  <si>
    <t>1.6 THP 208 Performance</t>
  </si>
  <si>
    <t>DS4</t>
  </si>
  <si>
    <t>THP 210 Performance Line</t>
  </si>
  <si>
    <t>FIAT</t>
  </si>
  <si>
    <t>500C</t>
  </si>
  <si>
    <t>Abarth 595C Turismo Dualogic</t>
  </si>
  <si>
    <t>500L</t>
  </si>
  <si>
    <t>Trekking Line 0.9 TwinAir T</t>
  </si>
  <si>
    <t>DOBLÒ</t>
  </si>
  <si>
    <t>1.6 MultiJet Pop</t>
  </si>
  <si>
    <t>PANDA</t>
  </si>
  <si>
    <t>1.3 MultiJet Lounge</t>
  </si>
  <si>
    <t>PUNTO</t>
  </si>
  <si>
    <t>1.4 NP MyStyle</t>
  </si>
  <si>
    <t>QUBO</t>
  </si>
  <si>
    <t>1.4 NP Lounge</t>
  </si>
  <si>
    <t>TIPO</t>
  </si>
  <si>
    <t>SW 1.6 MultiJet Pop Star DCT</t>
  </si>
  <si>
    <t>FORD</t>
  </si>
  <si>
    <t>C-MAX</t>
  </si>
  <si>
    <t>2.0 TDCi Trend Powershift</t>
  </si>
  <si>
    <t>FIESTA</t>
  </si>
  <si>
    <t>1.0 Fun</t>
  </si>
  <si>
    <t>1.6 SCTi ST 200</t>
  </si>
  <si>
    <t>FOCUS</t>
  </si>
  <si>
    <t>SW 2.0 TDCi Trend Powershift</t>
  </si>
  <si>
    <t>GALAXY</t>
  </si>
  <si>
    <t>GRAND C-MAX</t>
  </si>
  <si>
    <t>GRAND TOURNEO</t>
  </si>
  <si>
    <t>Connect 1.5 TDCi Trend Powershift</t>
  </si>
  <si>
    <t>KA+</t>
  </si>
  <si>
    <t>1.2 Ti-VCT Cool&amp;Sound</t>
  </si>
  <si>
    <t>KUGA</t>
  </si>
  <si>
    <t>2.0 TDCi Trend 4WD Powershift</t>
  </si>
  <si>
    <t>MONDEO</t>
  </si>
  <si>
    <t>S-MAX</t>
  </si>
  <si>
    <t>TOURNEO</t>
  </si>
  <si>
    <t>Courier 1.5 TDCi Ambiente</t>
  </si>
  <si>
    <t>LAND ROVER</t>
  </si>
  <si>
    <t>DISCOVERY SP</t>
  </si>
  <si>
    <t>2.0 TD4 Pure Aut.</t>
  </si>
  <si>
    <t>LEXUS</t>
  </si>
  <si>
    <t>CT</t>
  </si>
  <si>
    <t>200h impression</t>
  </si>
  <si>
    <t>GS</t>
  </si>
  <si>
    <t>450h comfort</t>
  </si>
  <si>
    <t>IS</t>
  </si>
  <si>
    <t>300h</t>
  </si>
  <si>
    <t>NX</t>
  </si>
  <si>
    <t>300h impression AWD</t>
  </si>
  <si>
    <t>RX</t>
  </si>
  <si>
    <t>450h AWD</t>
  </si>
  <si>
    <t>MINI</t>
  </si>
  <si>
    <t>3 DOOR</t>
  </si>
  <si>
    <t>One</t>
  </si>
  <si>
    <t>One Steptronic</t>
  </si>
  <si>
    <t>5 DOOR</t>
  </si>
  <si>
    <t>CABRIO</t>
  </si>
  <si>
    <t>CLUBMAN</t>
  </si>
  <si>
    <t>Cooper SD ALL4 Steptronic</t>
  </si>
  <si>
    <t>COUNTRYMAN</t>
  </si>
  <si>
    <t>NISSAN</t>
  </si>
  <si>
    <t>JUKE</t>
  </si>
  <si>
    <t>1.6 visia</t>
  </si>
  <si>
    <t>1.5 dCi visia+</t>
  </si>
  <si>
    <t>MICRA</t>
  </si>
  <si>
    <t>NOTE</t>
  </si>
  <si>
    <t>1.5 dCi visia</t>
  </si>
  <si>
    <t>PULSAR</t>
  </si>
  <si>
    <t>1.6 DIG-T acenta</t>
  </si>
  <si>
    <t>QASHQAI</t>
  </si>
  <si>
    <t>OPEL</t>
  </si>
  <si>
    <t>ADAM</t>
  </si>
  <si>
    <t>1.4 Turbo S</t>
  </si>
  <si>
    <t>ASTRA</t>
  </si>
  <si>
    <t>1.0 Turbo Enjoy</t>
  </si>
  <si>
    <t>1.6 CDTI Enjoy Aut.</t>
  </si>
  <si>
    <t>CORSA</t>
  </si>
  <si>
    <t>1.4 Turbo Color Edition</t>
  </si>
  <si>
    <t>KARL</t>
  </si>
  <si>
    <t>1.0 ecoFLEX Active Easytronic</t>
  </si>
  <si>
    <t>MOKKA X</t>
  </si>
  <si>
    <t>PEUGEOT</t>
  </si>
  <si>
    <t>108</t>
  </si>
  <si>
    <t>PureTech 82 Active</t>
  </si>
  <si>
    <t>2008</t>
  </si>
  <si>
    <t>PureTech 82 Active ETG5</t>
  </si>
  <si>
    <t>208</t>
  </si>
  <si>
    <t>THP 165 Allure S&amp;S</t>
  </si>
  <si>
    <t>3008</t>
  </si>
  <si>
    <t>THP 165 Active EAT6</t>
  </si>
  <si>
    <t>308</t>
  </si>
  <si>
    <t>SW PureTech 130 Active EAT6</t>
  </si>
  <si>
    <t>4008</t>
  </si>
  <si>
    <t>1.6 HDi Allure 4WD</t>
  </si>
  <si>
    <t>5008</t>
  </si>
  <si>
    <t>THP 165 Sensation EAT6</t>
  </si>
  <si>
    <t>508</t>
  </si>
  <si>
    <t>RENAULT</t>
  </si>
  <si>
    <t>CAPTUR</t>
  </si>
  <si>
    <t>TCe 90 Limited</t>
  </si>
  <si>
    <t>CLIO</t>
  </si>
  <si>
    <t>TCe 90 Zen</t>
  </si>
  <si>
    <t>ESPACE</t>
  </si>
  <si>
    <t>TCe 200 Intens EDC</t>
  </si>
  <si>
    <t>GRAND KANGOO</t>
  </si>
  <si>
    <t>dCi 110 Zen</t>
  </si>
  <si>
    <t>GRAND SCENIC</t>
  </si>
  <si>
    <t>TCe 130 Zen 7PL</t>
  </si>
  <si>
    <t>KADJAR</t>
  </si>
  <si>
    <t>TCe 130 Zen</t>
  </si>
  <si>
    <t>TCe 165 Conquest</t>
  </si>
  <si>
    <t>MEGANE</t>
  </si>
  <si>
    <t>TCe 205 GT EDC</t>
  </si>
  <si>
    <t>SCENIC</t>
  </si>
  <si>
    <t>TALISMAN</t>
  </si>
  <si>
    <t>TWINGO</t>
  </si>
  <si>
    <t>TCe 90 City EDC</t>
  </si>
  <si>
    <t>SEAT</t>
  </si>
  <si>
    <t>ATECA</t>
  </si>
  <si>
    <t>2.0 TDI Xcellence 4Drive DSG</t>
  </si>
  <si>
    <t>MII</t>
  </si>
  <si>
    <t>1.0 Style ASG</t>
  </si>
  <si>
    <t>SKODA</t>
  </si>
  <si>
    <t>CITIGO</t>
  </si>
  <si>
    <t>1.0 G-TEC Style</t>
  </si>
  <si>
    <t>FABIA</t>
  </si>
  <si>
    <t>Combi 1.4 TDI Ambition DSG</t>
  </si>
  <si>
    <t>OCTAVIA</t>
  </si>
  <si>
    <t>Combi 2.0 TDI Ambition DSG</t>
  </si>
  <si>
    <t>RAPID</t>
  </si>
  <si>
    <t>Spaceback 1.6 TDI Active</t>
  </si>
  <si>
    <t>SMART</t>
  </si>
  <si>
    <t>FORFOUR</t>
  </si>
  <si>
    <t>Brabus twinamic</t>
  </si>
  <si>
    <t>FORTWO</t>
  </si>
  <si>
    <t>cabrio Brabus twinmatic</t>
  </si>
  <si>
    <t>VOLVO</t>
  </si>
  <si>
    <t>V40</t>
  </si>
  <si>
    <t>T5 Inscription Geartronic</t>
  </si>
  <si>
    <t>XC90</t>
  </si>
  <si>
    <t>T8 AWD Twin Engine Momentum Geartronic 7PL</t>
  </si>
  <si>
    <t>VW</t>
  </si>
  <si>
    <t>POLO</t>
  </si>
  <si>
    <t>1.8 TSI GTI DSG</t>
  </si>
  <si>
    <t>TOURAN</t>
  </si>
  <si>
    <t>2.0 TDI Highline DSG</t>
  </si>
  <si>
    <t>UP</t>
  </si>
  <si>
    <t>1.0 TSI cross up!</t>
  </si>
  <si>
    <t>Ausführung</t>
  </si>
  <si>
    <t>Preis</t>
  </si>
  <si>
    <t>Hubraum</t>
  </si>
  <si>
    <t>Leistung
in kW</t>
  </si>
  <si>
    <t>Leistung
in PS</t>
  </si>
  <si>
    <t>=</t>
  </si>
  <si>
    <t>Umrechnung kW in PS</t>
  </si>
  <si>
    <t>++</t>
  </si>
  <si>
    <t>+</t>
  </si>
  <si>
    <t>Ø</t>
  </si>
  <si>
    <t>−</t>
  </si>
  <si>
    <t>+++</t>
  </si>
  <si>
    <t>++++</t>
  </si>
  <si>
    <r>
      <t>Einstufung C0</t>
    </r>
    <r>
      <rPr>
        <b/>
        <vertAlign val="sub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-Emissionen</t>
    </r>
  </si>
  <si>
    <r>
      <t>CO</t>
    </r>
    <r>
      <rPr>
        <b/>
        <vertAlign val="subscript"/>
        <sz val="11"/>
        <color rgb="FF002060"/>
        <rFont val="Calibri"/>
        <family val="2"/>
        <scheme val="minor"/>
      </rPr>
      <t>2</t>
    </r>
    <r>
      <rPr>
        <b/>
        <sz val="11"/>
        <color rgb="FF002060"/>
        <rFont val="Calibri"/>
        <family val="2"/>
        <scheme val="minor"/>
      </rPr>
      <t>-Emission</t>
    </r>
  </si>
  <si>
    <r>
      <t>C0</t>
    </r>
    <r>
      <rPr>
        <b/>
        <vertAlign val="subscript"/>
        <sz val="11"/>
        <color rgb="FF002060"/>
        <rFont val="Calibri"/>
        <family val="2"/>
        <scheme val="minor"/>
      </rPr>
      <t>2</t>
    </r>
    <r>
      <rPr>
        <b/>
        <sz val="11"/>
        <color rgb="FF002060"/>
        <rFont val="Calibri"/>
        <family val="2"/>
        <scheme val="minor"/>
      </rPr>
      <t>-Einstufung</t>
    </r>
  </si>
  <si>
    <t>Favorit</t>
  </si>
  <si>
    <t>Kriterien für Favoriten</t>
  </si>
  <si>
    <t>Anzahl Fahrzeuge</t>
  </si>
  <si>
    <t>Audi</t>
  </si>
  <si>
    <t>Ford</t>
  </si>
  <si>
    <t>Mercedes</t>
  </si>
  <si>
    <t>Hilfsspalte Anzahl Fahrzeuge</t>
  </si>
  <si>
    <t>Personenwagen Schweiz</t>
  </si>
  <si>
    <t>Ø Preis</t>
  </si>
  <si>
    <r>
      <t>C0</t>
    </r>
    <r>
      <rPr>
        <vertAlign val="subscript"/>
        <sz val="11"/>
        <color rgb="FF002060"/>
        <rFont val="Calibri"/>
        <family val="2"/>
        <scheme val="minor"/>
      </rPr>
      <t>2</t>
    </r>
    <r>
      <rPr>
        <sz val="11"/>
        <color rgb="FF002060"/>
        <rFont val="Calibri"/>
        <family val="2"/>
        <scheme val="minor"/>
      </rPr>
      <t xml:space="preserve"> maximal</t>
    </r>
  </si>
  <si>
    <t>Opel</t>
  </si>
  <si>
    <r>
      <t>CO</t>
    </r>
    <r>
      <rPr>
        <b/>
        <vertAlign val="subscript"/>
        <sz val="11"/>
        <color rgb="FF002060"/>
        <rFont val="Calibri"/>
        <family val="2"/>
        <scheme val="minor"/>
      </rPr>
      <t>₂</t>
    </r>
  </si>
  <si>
    <t>Lösungsvariante
Favorit</t>
  </si>
  <si>
    <t>ab</t>
  </si>
  <si>
    <t>Renault Zoe</t>
  </si>
  <si>
    <t>Fahrzeug</t>
  </si>
  <si>
    <t>Reichweite
Herstellerangabe</t>
  </si>
  <si>
    <t>Reichweite
TCS-Test</t>
  </si>
  <si>
    <t>Nissan Leaf</t>
  </si>
  <si>
    <t>Opel Ampera</t>
  </si>
  <si>
    <t>Preis maximal</t>
  </si>
  <si>
    <r>
      <t>C0</t>
    </r>
    <r>
      <rPr>
        <b/>
        <vertAlign val="subscript"/>
        <sz val="11"/>
        <color rgb="FF002060"/>
        <rFont val="Calibri"/>
        <family val="2"/>
        <scheme val="minor"/>
      </rPr>
      <t>2</t>
    </r>
    <r>
      <rPr>
        <b/>
        <sz val="11"/>
        <color rgb="FF002060"/>
        <rFont val="Calibri"/>
        <family val="2"/>
        <scheme val="minor"/>
      </rPr>
      <t>-Emission/Marke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</si>
</sst>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&quot; g/km&quot;"/>
    <numFmt numFmtId="165" formatCode="0&quot; cm³&quot;"/>
    <numFmt numFmtId="166" formatCode="0&quot; kW&quot;"/>
    <numFmt numFmtId="167" formatCode="_ [$CHF-807]\ * #,##0_ ;_ [$CHF-807]\ * \-#,##0_ ;_ [$CHF-807]\ * &quot;-&quot;??_ ;_ @_ "/>
    <numFmt numFmtId="168" formatCode="0.00000&quot; PS&quot;"/>
    <numFmt numFmtId="169" formatCode="0&quot; PS&quot;"/>
    <numFmt numFmtId="170" formatCode="ddd\,\ d/\ mmmm\ yyyy"/>
    <numFmt numFmtId="171" formatCode="0&quot; Kilowatt&quot;"/>
    <numFmt numFmtId="172" formatCode="0&quot; km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vertAlign val="subscript"/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vertAlign val="subscript"/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b/>
      <vertAlign val="subscript"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6"/>
      <color indexed="81"/>
      <name val="Segoe UI"/>
      <family val="2"/>
    </font>
    <font>
      <sz val="8"/>
      <color rgb="FF00206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7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9" fontId="0" fillId="0" borderId="0" xfId="0" applyNumberFormat="1"/>
    <xf numFmtId="0" fontId="2" fillId="0" borderId="0" xfId="0" applyFont="1" applyAlignment="1">
      <alignment vertical="center"/>
    </xf>
    <xf numFmtId="168" fontId="2" fillId="4" borderId="0" xfId="0" applyNumberFormat="1" applyFont="1" applyFill="1"/>
    <xf numFmtId="0" fontId="4" fillId="6" borderId="0" xfId="0" applyFont="1" applyFill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1" fillId="5" borderId="0" xfId="0" applyFont="1" applyFill="1" applyAlignment="1">
      <alignment vertical="center"/>
    </xf>
    <xf numFmtId="0" fontId="2" fillId="7" borderId="0" xfId="0" applyFont="1" applyFill="1"/>
    <xf numFmtId="164" fontId="2" fillId="7" borderId="0" xfId="0" applyNumberFormat="1" applyFont="1" applyFill="1"/>
    <xf numFmtId="0" fontId="2" fillId="7" borderId="0" xfId="0" quotePrefix="1" applyFont="1" applyFill="1" applyAlignment="1">
      <alignment horizontal="center"/>
    </xf>
    <xf numFmtId="0" fontId="2" fillId="7" borderId="0" xfId="0" quotePrefix="1" applyFont="1" applyFill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/>
    <xf numFmtId="0" fontId="6" fillId="3" borderId="0" xfId="0" applyFont="1" applyFill="1" applyAlignment="1">
      <alignment horizontal="center" vertical="center"/>
    </xf>
    <xf numFmtId="0" fontId="4" fillId="9" borderId="0" xfId="0" applyFont="1" applyFill="1"/>
    <xf numFmtId="0" fontId="4" fillId="9" borderId="0" xfId="0" applyFont="1" applyFill="1" applyAlignment="1">
      <alignment wrapText="1"/>
    </xf>
    <xf numFmtId="0" fontId="4" fillId="10" borderId="0" xfId="0" applyFont="1" applyFill="1"/>
    <xf numFmtId="0" fontId="4" fillId="7" borderId="0" xfId="0" applyFont="1" applyFill="1"/>
    <xf numFmtId="0" fontId="4" fillId="11" borderId="0" xfId="0" applyFont="1" applyFill="1"/>
    <xf numFmtId="0" fontId="2" fillId="0" borderId="0" xfId="0" applyFont="1" applyAlignment="1">
      <alignment horizontal="right"/>
    </xf>
    <xf numFmtId="167" fontId="2" fillId="2" borderId="0" xfId="0" applyNumberFormat="1" applyFont="1" applyFill="1"/>
    <xf numFmtId="171" fontId="2" fillId="4" borderId="0" xfId="0" applyNumberFormat="1" applyFont="1" applyFill="1"/>
    <xf numFmtId="0" fontId="4" fillId="13" borderId="0" xfId="0" applyFont="1" applyFill="1"/>
    <xf numFmtId="0" fontId="2" fillId="2" borderId="0" xfId="0" applyFont="1" applyFill="1"/>
    <xf numFmtId="0" fontId="10" fillId="14" borderId="0" xfId="0" applyFont="1" applyFill="1" applyAlignment="1">
      <alignment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Fill="1"/>
    <xf numFmtId="0" fontId="2" fillId="15" borderId="0" xfId="0" applyNumberFormat="1" applyFont="1" applyFill="1"/>
    <xf numFmtId="0" fontId="10" fillId="15" borderId="0" xfId="0" applyNumberFormat="1" applyFont="1" applyFill="1" applyAlignment="1">
      <alignment wrapText="1"/>
    </xf>
    <xf numFmtId="0" fontId="2" fillId="15" borderId="0" xfId="0" applyFont="1" applyFill="1"/>
    <xf numFmtId="0" fontId="2" fillId="0" borderId="0" xfId="0" applyFont="1" applyFill="1" applyAlignment="1">
      <alignment horizontal="left"/>
    </xf>
    <xf numFmtId="9" fontId="2" fillId="0" borderId="0" xfId="0" applyNumberFormat="1" applyFont="1" applyFill="1" applyAlignment="1">
      <alignment wrapText="1"/>
    </xf>
    <xf numFmtId="172" fontId="2" fillId="0" borderId="0" xfId="0" applyNumberFormat="1" applyFont="1" applyFill="1"/>
    <xf numFmtId="0" fontId="4" fillId="7" borderId="0" xfId="0" applyFont="1" applyFill="1" applyAlignment="1">
      <alignment wrapText="1"/>
    </xf>
    <xf numFmtId="0" fontId="2" fillId="16" borderId="0" xfId="0" applyNumberFormat="1" applyFont="1" applyFill="1"/>
    <xf numFmtId="0" fontId="10" fillId="16" borderId="0" xfId="0" applyNumberFormat="1" applyFont="1" applyFill="1" applyAlignment="1">
      <alignment wrapText="1"/>
    </xf>
    <xf numFmtId="0" fontId="2" fillId="16" borderId="0" xfId="0" applyFont="1" applyFill="1"/>
    <xf numFmtId="0" fontId="8" fillId="12" borderId="0" xfId="0" applyFont="1" applyFill="1" applyAlignment="1">
      <alignment horizontal="left" vertical="center"/>
    </xf>
    <xf numFmtId="170" fontId="2" fillId="2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172" fontId="2" fillId="0" borderId="0" xfId="0" applyNumberFormat="1" applyFont="1" applyFill="1" applyAlignment="1">
      <alignment horizontal="right"/>
    </xf>
    <xf numFmtId="9" fontId="2" fillId="14" borderId="0" xfId="0" applyNumberFormat="1" applyFont="1" applyFill="1" applyAlignment="1">
      <alignment horizontal="right" wrapText="1"/>
    </xf>
    <xf numFmtId="0" fontId="4" fillId="7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7" borderId="0" xfId="0" applyFont="1" applyFill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3.1681309769639905E-2"/>
          <c:y val="1.37457044673539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2.5979221347331584E-2"/>
          <c:y val="9.5046296296296295E-2"/>
          <c:w val="0.84574518810148724"/>
          <c:h val="0.871628390201224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Diagramm!$B$1</c:f>
              <c:strCache>
                <c:ptCount val="1"/>
                <c:pt idx="0">
                  <c:v>CO₂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Diagramm!$A$2:$A$7</c:f>
              <c:strCache>
                <c:ptCount val="6"/>
                <c:pt idx="0">
                  <c:v>Mercedes</c:v>
                </c:pt>
                <c:pt idx="1">
                  <c:v>Opel</c:v>
                </c:pt>
                <c:pt idx="2">
                  <c:v>BMW</c:v>
                </c:pt>
                <c:pt idx="3">
                  <c:v>Audi</c:v>
                </c:pt>
                <c:pt idx="4">
                  <c:v>Ford</c:v>
                </c:pt>
                <c:pt idx="5">
                  <c:v>VW</c:v>
                </c:pt>
              </c:strCache>
            </c:strRef>
          </c:cat>
          <c:val>
            <c:numRef>
              <c:f>Diagramm!$B$2:$B$7</c:f>
              <c:numCache>
                <c:formatCode>0" g/km"</c:formatCode>
                <c:ptCount val="6"/>
                <c:pt idx="0">
                  <c:v>153</c:v>
                </c:pt>
                <c:pt idx="1">
                  <c:v>142</c:v>
                </c:pt>
                <c:pt idx="2">
                  <c:v>140</c:v>
                </c:pt>
                <c:pt idx="3">
                  <c:v>132</c:v>
                </c:pt>
                <c:pt idx="4">
                  <c:v>128</c:v>
                </c:pt>
                <c:pt idx="5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7-4F59-A31D-09389BCD3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10760904"/>
        <c:axId val="410762872"/>
      </c:barChart>
      <c:catAx>
        <c:axId val="410760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127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0762872"/>
        <c:crosses val="autoZero"/>
        <c:auto val="1"/>
        <c:lblAlgn val="ctr"/>
        <c:lblOffset val="100"/>
        <c:noMultiLvlLbl val="0"/>
      </c:catAx>
      <c:valAx>
        <c:axId val="410762872"/>
        <c:scaling>
          <c:orientation val="minMax"/>
        </c:scaling>
        <c:delete val="1"/>
        <c:axPos val="b"/>
        <c:numFmt formatCode="0&quot; g/km&quot;" sourceLinked="1"/>
        <c:majorTickMark val="none"/>
        <c:minorTickMark val="none"/>
        <c:tickLblPos val="nextTo"/>
        <c:crossAx val="410760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</xdr:colOff>
      <xdr:row>17</xdr:row>
      <xdr:rowOff>11905</xdr:rowOff>
    </xdr:from>
    <xdr:to>
      <xdr:col>10</xdr:col>
      <xdr:colOff>259080</xdr:colOff>
      <xdr:row>32</xdr:row>
      <xdr:rowOff>40480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236219</xdr:colOff>
      <xdr:row>0</xdr:row>
      <xdr:rowOff>7620</xdr:rowOff>
    </xdr:from>
    <xdr:to>
      <xdr:col>10</xdr:col>
      <xdr:colOff>264276</xdr:colOff>
      <xdr:row>15</xdr:row>
      <xdr:rowOff>15239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81299" y="7620"/>
          <a:ext cx="4653397" cy="2766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100"/>
  <sheetViews>
    <sheetView tabSelected="1" zoomScale="115" zoomScaleNormal="115" workbookViewId="0">
      <selection activeCell="E2" sqref="E2"/>
    </sheetView>
  </sheetViews>
  <sheetFormatPr baseColWidth="10" defaultColWidth="0" defaultRowHeight="15" x14ac:dyDescent="0.25"/>
  <cols>
    <col min="1" max="1" width="16" style="1" customWidth="1"/>
    <col min="2" max="2" width="16.28515625" style="1" bestFit="1" customWidth="1"/>
    <col min="3" max="3" width="41.85546875" style="1" customWidth="1"/>
    <col min="4" max="4" width="10.7109375" style="1" customWidth="1"/>
    <col min="5" max="5" width="13.7109375" style="1" customWidth="1"/>
    <col min="6" max="6" width="10" style="1" customWidth="1"/>
    <col min="7" max="7" width="9.28515625" style="1" customWidth="1"/>
    <col min="8" max="8" width="14" style="1" customWidth="1"/>
    <col min="9" max="9" width="14.85546875" style="1" customWidth="1"/>
    <col min="10" max="10" width="8.140625" style="1" customWidth="1"/>
    <col min="11" max="11" width="12.140625" style="1" bestFit="1" customWidth="1"/>
    <col min="12" max="12" width="1.140625" style="40" customWidth="1"/>
    <col min="13" max="13" width="13.7109375" style="1" customWidth="1"/>
    <col min="14" max="14" width="4.42578125" style="1" customWidth="1"/>
    <col min="15" max="15" width="11.7109375" style="1" customWidth="1"/>
    <col min="16" max="16" width="0.85546875" style="42" customWidth="1"/>
    <col min="17" max="19" width="10.7109375" style="1" customWidth="1"/>
    <col min="20" max="20" width="1.140625" style="42" customWidth="1"/>
    <col min="21" max="25" width="0" style="1" hidden="1" customWidth="1"/>
    <col min="26" max="16384" width="10.7109375" style="1" hidden="1"/>
  </cols>
  <sheetData>
    <row r="1" spans="1:20" ht="19.899999999999999" customHeight="1" x14ac:dyDescent="0.25">
      <c r="A1" s="43" t="s">
        <v>226</v>
      </c>
      <c r="B1" s="43"/>
      <c r="C1" s="43"/>
      <c r="E1" s="25" t="s">
        <v>227</v>
      </c>
      <c r="I1" s="44">
        <f ca="1">TODAY()</f>
        <v>43248</v>
      </c>
      <c r="J1" s="44"/>
      <c r="M1" s="12" t="s">
        <v>209</v>
      </c>
      <c r="N1" s="12"/>
      <c r="O1" s="12"/>
      <c r="P1" s="40"/>
      <c r="Q1" s="46" t="s">
        <v>216</v>
      </c>
      <c r="R1" s="46"/>
      <c r="S1" s="46"/>
      <c r="T1" s="40"/>
    </row>
    <row r="2" spans="1:20" ht="19.899999999999999" customHeight="1" x14ac:dyDescent="0.25">
      <c r="A2" s="43"/>
      <c r="B2" s="43"/>
      <c r="C2" s="43"/>
      <c r="E2" s="26">
        <f>(AVERAGE(E4:E100))</f>
        <v>34051.752577319588</v>
      </c>
      <c r="I2" s="44"/>
      <c r="J2" s="44"/>
      <c r="M2" s="27">
        <v>1</v>
      </c>
      <c r="N2" s="7" t="s">
        <v>208</v>
      </c>
      <c r="O2" s="8">
        <v>1.3596200000000001</v>
      </c>
      <c r="P2" s="40"/>
      <c r="R2" s="3">
        <v>0</v>
      </c>
      <c r="S2" s="10" t="s">
        <v>215</v>
      </c>
      <c r="T2" s="40"/>
    </row>
    <row r="3" spans="1:20" ht="31.5" x14ac:dyDescent="0.35">
      <c r="A3" s="20" t="s">
        <v>0</v>
      </c>
      <c r="B3" s="20" t="s">
        <v>1</v>
      </c>
      <c r="C3" s="20" t="s">
        <v>203</v>
      </c>
      <c r="D3" s="20" t="s">
        <v>205</v>
      </c>
      <c r="E3" s="20" t="s">
        <v>204</v>
      </c>
      <c r="F3" s="21" t="s">
        <v>206</v>
      </c>
      <c r="G3" s="21" t="s">
        <v>207</v>
      </c>
      <c r="H3" s="20" t="s">
        <v>217</v>
      </c>
      <c r="I3" s="9" t="s">
        <v>218</v>
      </c>
      <c r="J3" s="23" t="s">
        <v>219</v>
      </c>
      <c r="K3" s="30" t="s">
        <v>231</v>
      </c>
      <c r="L3" s="41"/>
      <c r="P3" s="41"/>
      <c r="Q3" s="13" t="s">
        <v>232</v>
      </c>
      <c r="R3" s="14">
        <v>40</v>
      </c>
      <c r="S3" s="15" t="s">
        <v>214</v>
      </c>
      <c r="T3" s="41"/>
    </row>
    <row r="4" spans="1:20" ht="19.149999999999999" customHeight="1" x14ac:dyDescent="0.25">
      <c r="A4" s="1" t="s">
        <v>8</v>
      </c>
      <c r="B4" s="1" t="s">
        <v>24</v>
      </c>
      <c r="C4" s="1" t="s">
        <v>25</v>
      </c>
      <c r="D4" s="4">
        <v>2967</v>
      </c>
      <c r="E4" s="2">
        <v>100800</v>
      </c>
      <c r="F4" s="5">
        <v>190</v>
      </c>
      <c r="G4" s="6">
        <f>F4*O$2</f>
        <v>258.32780000000002</v>
      </c>
      <c r="H4" s="3">
        <v>48</v>
      </c>
      <c r="I4" s="11" t="str">
        <f>VLOOKUP(H4,R$2:S$7,2,TRUE)</f>
        <v>+++</v>
      </c>
      <c r="J4" s="1" t="str">
        <f>IF(AND(E4&lt;=O$5,H4&lt;=O$6),"*","")</f>
        <v/>
      </c>
      <c r="K4" s="1" t="str">
        <f>IF(E4&gt;O$5,"",IF(PW!H4&gt;O$6,"","*"))</f>
        <v/>
      </c>
      <c r="M4" s="45" t="s">
        <v>220</v>
      </c>
      <c r="N4" s="45"/>
      <c r="O4" s="45"/>
      <c r="P4" s="40"/>
      <c r="Q4" s="1" t="s">
        <v>232</v>
      </c>
      <c r="R4" s="3">
        <v>60</v>
      </c>
      <c r="S4" s="10" t="s">
        <v>210</v>
      </c>
      <c r="T4" s="40"/>
    </row>
    <row r="5" spans="1:20" ht="19.149999999999999" customHeight="1" x14ac:dyDescent="0.25">
      <c r="A5" s="1" t="s">
        <v>191</v>
      </c>
      <c r="B5" s="1" t="s">
        <v>194</v>
      </c>
      <c r="C5" s="1" t="s">
        <v>195</v>
      </c>
      <c r="D5" s="4">
        <v>1969</v>
      </c>
      <c r="E5" s="2">
        <v>96700</v>
      </c>
      <c r="F5" s="5">
        <v>235</v>
      </c>
      <c r="G5" s="6">
        <f t="shared" ref="G5:G68" si="0">F5*O$2</f>
        <v>319.51069999999999</v>
      </c>
      <c r="H5" s="3">
        <v>49</v>
      </c>
      <c r="I5" s="11" t="str">
        <f t="shared" ref="I5:I68" si="1">VLOOKUP(H5,R$2:S$7,2,TRUE)</f>
        <v>+++</v>
      </c>
      <c r="J5" s="1" t="str">
        <f t="shared" ref="J5:J68" si="2">IF(AND(E5&lt;=O$5,H5&lt;=O$6),"*","")</f>
        <v/>
      </c>
      <c r="K5" s="1" t="str">
        <f>IF(E5&gt;O$5,"",IF(PW!H5&gt;O$6,"","*"))</f>
        <v/>
      </c>
      <c r="M5" s="1" t="s">
        <v>239</v>
      </c>
      <c r="O5" s="2">
        <v>30000</v>
      </c>
      <c r="P5" s="40"/>
      <c r="Q5" s="13" t="s">
        <v>232</v>
      </c>
      <c r="R5" s="14">
        <v>80</v>
      </c>
      <c r="S5" s="16" t="s">
        <v>211</v>
      </c>
      <c r="T5" s="40"/>
    </row>
    <row r="6" spans="1:20" ht="19.149999999999999" customHeight="1" x14ac:dyDescent="0.35">
      <c r="A6" s="1" t="s">
        <v>26</v>
      </c>
      <c r="B6" s="1" t="s">
        <v>28</v>
      </c>
      <c r="C6" s="1" t="s">
        <v>29</v>
      </c>
      <c r="D6" s="4">
        <v>1997</v>
      </c>
      <c r="E6" s="2">
        <v>82800</v>
      </c>
      <c r="F6" s="5">
        <v>180</v>
      </c>
      <c r="G6" s="6">
        <f t="shared" si="0"/>
        <v>244.73160000000001</v>
      </c>
      <c r="H6" s="3">
        <v>77</v>
      </c>
      <c r="I6" s="11" t="str">
        <f t="shared" si="1"/>
        <v>++</v>
      </c>
      <c r="J6" s="1" t="str">
        <f t="shared" si="2"/>
        <v/>
      </c>
      <c r="K6" s="1" t="str">
        <f>IF(E6&gt;O$5,"",IF(PW!H6&gt;O$6,"","*"))</f>
        <v/>
      </c>
      <c r="M6" s="1" t="s">
        <v>228</v>
      </c>
      <c r="O6" s="3">
        <v>100</v>
      </c>
      <c r="P6" s="40"/>
      <c r="Q6" s="1" t="s">
        <v>232</v>
      </c>
      <c r="R6" s="3">
        <v>100</v>
      </c>
      <c r="S6" s="31" t="s">
        <v>212</v>
      </c>
      <c r="T6" s="40"/>
    </row>
    <row r="7" spans="1:20" ht="19.149999999999999" customHeight="1" x14ac:dyDescent="0.25">
      <c r="A7" s="1" t="s">
        <v>95</v>
      </c>
      <c r="B7" s="1" t="s">
        <v>96</v>
      </c>
      <c r="C7" s="1" t="s">
        <v>97</v>
      </c>
      <c r="D7" s="4">
        <v>1798</v>
      </c>
      <c r="E7" s="2">
        <v>29900</v>
      </c>
      <c r="F7" s="5">
        <v>73</v>
      </c>
      <c r="G7" s="6">
        <f t="shared" si="0"/>
        <v>99.252260000000007</v>
      </c>
      <c r="H7" s="3">
        <v>82</v>
      </c>
      <c r="I7" s="11" t="str">
        <f t="shared" si="1"/>
        <v>+</v>
      </c>
      <c r="J7" s="1" t="str">
        <f t="shared" si="2"/>
        <v>*</v>
      </c>
      <c r="K7" s="1" t="str">
        <f>IF(E7&gt;O$5,"",IF(PW!H7&gt;O$6,"","*"))</f>
        <v>*</v>
      </c>
      <c r="P7" s="40"/>
      <c r="Q7" s="17" t="s">
        <v>232</v>
      </c>
      <c r="R7" s="18">
        <v>120</v>
      </c>
      <c r="S7" s="19" t="s">
        <v>213</v>
      </c>
      <c r="T7" s="40"/>
    </row>
    <row r="8" spans="1:20" ht="19.149999999999999" customHeight="1" x14ac:dyDescent="0.25">
      <c r="A8" s="1" t="s">
        <v>177</v>
      </c>
      <c r="B8" s="1" t="s">
        <v>178</v>
      </c>
      <c r="C8" s="1" t="s">
        <v>179</v>
      </c>
      <c r="D8" s="4">
        <v>999</v>
      </c>
      <c r="E8" s="2">
        <v>18550</v>
      </c>
      <c r="F8" s="5">
        <v>50</v>
      </c>
      <c r="G8" s="6">
        <f t="shared" si="0"/>
        <v>67.981000000000009</v>
      </c>
      <c r="H8" s="3">
        <v>82</v>
      </c>
      <c r="I8" s="11" t="str">
        <f t="shared" si="1"/>
        <v>+</v>
      </c>
      <c r="J8" s="1" t="str">
        <f t="shared" si="2"/>
        <v>*</v>
      </c>
      <c r="K8" s="1" t="str">
        <f>IF(E8&gt;O$5,"",IF(PW!H8&gt;O$6,"","*"))</f>
        <v>*</v>
      </c>
      <c r="P8" s="40"/>
      <c r="T8" s="40"/>
    </row>
    <row r="9" spans="1:20" ht="19.149999999999999" customHeight="1" x14ac:dyDescent="0.25">
      <c r="A9" s="1" t="s">
        <v>115</v>
      </c>
      <c r="B9" s="1" t="s">
        <v>119</v>
      </c>
      <c r="C9" s="1" t="s">
        <v>118</v>
      </c>
      <c r="D9" s="4">
        <v>1461</v>
      </c>
      <c r="E9" s="2">
        <v>15390</v>
      </c>
      <c r="F9" s="5">
        <v>66</v>
      </c>
      <c r="G9" s="6">
        <f t="shared" si="0"/>
        <v>89.734920000000002</v>
      </c>
      <c r="H9" s="3">
        <v>85</v>
      </c>
      <c r="I9" s="11" t="str">
        <f t="shared" si="1"/>
        <v>+</v>
      </c>
      <c r="J9" s="1" t="str">
        <f t="shared" si="2"/>
        <v>*</v>
      </c>
      <c r="K9" s="1" t="str">
        <f>IF(E9&gt;O$5,"",IF(PW!H9&gt;O$6,"","*"))</f>
        <v>*</v>
      </c>
      <c r="P9" s="40"/>
      <c r="T9" s="40"/>
    </row>
    <row r="10" spans="1:20" ht="19.149999999999999" customHeight="1" x14ac:dyDescent="0.25">
      <c r="A10" s="1" t="s">
        <v>32</v>
      </c>
      <c r="B10" s="1" t="s">
        <v>43</v>
      </c>
      <c r="C10" s="1" t="s">
        <v>44</v>
      </c>
      <c r="D10" s="4">
        <v>1560</v>
      </c>
      <c r="E10" s="2">
        <v>30350</v>
      </c>
      <c r="F10" s="5">
        <v>73</v>
      </c>
      <c r="G10" s="6">
        <f t="shared" si="0"/>
        <v>99.252260000000007</v>
      </c>
      <c r="H10" s="3">
        <v>89</v>
      </c>
      <c r="I10" s="11" t="str">
        <f t="shared" si="1"/>
        <v>+</v>
      </c>
      <c r="J10" s="1" t="str">
        <f t="shared" si="2"/>
        <v/>
      </c>
      <c r="K10" s="1" t="str">
        <f>IF(E10&gt;O$5,"",IF(PW!H10&gt;O$6,"","*"))</f>
        <v/>
      </c>
      <c r="P10" s="40"/>
      <c r="T10" s="40"/>
    </row>
    <row r="11" spans="1:20" ht="19.149999999999999" customHeight="1" x14ac:dyDescent="0.25">
      <c r="A11" s="1" t="s">
        <v>32</v>
      </c>
      <c r="B11" s="1" t="s">
        <v>35</v>
      </c>
      <c r="C11" s="1" t="s">
        <v>36</v>
      </c>
      <c r="D11" s="4">
        <v>1560</v>
      </c>
      <c r="E11" s="2">
        <v>19090</v>
      </c>
      <c r="F11" s="5">
        <v>55</v>
      </c>
      <c r="G11" s="6">
        <f t="shared" si="0"/>
        <v>74.7791</v>
      </c>
      <c r="H11" s="3">
        <v>93</v>
      </c>
      <c r="I11" s="11" t="str">
        <f t="shared" si="1"/>
        <v>+</v>
      </c>
      <c r="J11" s="1" t="str">
        <f t="shared" si="2"/>
        <v>*</v>
      </c>
      <c r="K11" s="1" t="str">
        <f>IF(E11&gt;O$5,"",IF(PW!H11&gt;O$6,"","*"))</f>
        <v>*</v>
      </c>
      <c r="P11" s="40"/>
      <c r="T11" s="40"/>
    </row>
    <row r="12" spans="1:20" ht="19.149999999999999" customHeight="1" x14ac:dyDescent="0.25">
      <c r="A12" s="1" t="s">
        <v>115</v>
      </c>
      <c r="B12" s="1" t="s">
        <v>120</v>
      </c>
      <c r="C12" s="1" t="s">
        <v>121</v>
      </c>
      <c r="D12" s="4">
        <v>1461</v>
      </c>
      <c r="E12" s="2">
        <v>17150</v>
      </c>
      <c r="F12" s="5">
        <v>66</v>
      </c>
      <c r="G12" s="6">
        <f t="shared" si="0"/>
        <v>89.734920000000002</v>
      </c>
      <c r="H12" s="3">
        <v>93</v>
      </c>
      <c r="I12" s="11" t="str">
        <f t="shared" si="1"/>
        <v>+</v>
      </c>
      <c r="J12" s="1" t="str">
        <f t="shared" si="2"/>
        <v>*</v>
      </c>
      <c r="K12" s="1" t="str">
        <f>IF(E12&gt;O$5,"",IF(PW!H12&gt;O$6,"","*"))</f>
        <v>*</v>
      </c>
      <c r="P12" s="40"/>
      <c r="T12" s="40"/>
    </row>
    <row r="13" spans="1:20" ht="19.149999999999999" customHeight="1" x14ac:dyDescent="0.25">
      <c r="A13" s="1" t="s">
        <v>57</v>
      </c>
      <c r="B13" s="1" t="s">
        <v>64</v>
      </c>
      <c r="C13" s="1" t="s">
        <v>65</v>
      </c>
      <c r="D13" s="4">
        <v>1248</v>
      </c>
      <c r="E13" s="2">
        <v>17000</v>
      </c>
      <c r="F13" s="5">
        <v>70</v>
      </c>
      <c r="G13" s="6">
        <f t="shared" si="0"/>
        <v>95.173400000000001</v>
      </c>
      <c r="H13" s="3">
        <v>94</v>
      </c>
      <c r="I13" s="11" t="str">
        <f t="shared" si="1"/>
        <v>+</v>
      </c>
      <c r="J13" s="1" t="str">
        <f t="shared" si="2"/>
        <v>*</v>
      </c>
      <c r="K13" s="1" t="str">
        <f>IF(E13&gt;O$5,"",IF(PW!H13&gt;O$6,"","*"))</f>
        <v>*</v>
      </c>
      <c r="P13" s="40"/>
      <c r="T13" s="40"/>
    </row>
    <row r="14" spans="1:20" ht="19.149999999999999" customHeight="1" x14ac:dyDescent="0.25">
      <c r="A14" s="1" t="s">
        <v>8</v>
      </c>
      <c r="B14" s="1" t="s">
        <v>11</v>
      </c>
      <c r="C14" s="1" t="s">
        <v>12</v>
      </c>
      <c r="D14" s="4">
        <v>1395</v>
      </c>
      <c r="E14" s="2">
        <v>35550</v>
      </c>
      <c r="F14" s="5">
        <v>81</v>
      </c>
      <c r="G14" s="6">
        <f t="shared" si="0"/>
        <v>110.12922</v>
      </c>
      <c r="H14" s="3">
        <v>95</v>
      </c>
      <c r="I14" s="11" t="str">
        <f t="shared" si="1"/>
        <v>+</v>
      </c>
      <c r="J14" s="1" t="str">
        <f t="shared" si="2"/>
        <v/>
      </c>
      <c r="K14" s="1" t="str">
        <f>IF(E14&gt;O$5,"",IF(PW!H14&gt;O$6,"","*"))</f>
        <v/>
      </c>
      <c r="P14" s="40"/>
      <c r="T14" s="40"/>
    </row>
    <row r="15" spans="1:20" ht="19.149999999999999" customHeight="1" x14ac:dyDescent="0.25">
      <c r="A15" s="1" t="s">
        <v>32</v>
      </c>
      <c r="B15" s="1" t="s">
        <v>33</v>
      </c>
      <c r="C15" s="1" t="s">
        <v>34</v>
      </c>
      <c r="D15" s="4">
        <v>998</v>
      </c>
      <c r="E15" s="2">
        <v>12550</v>
      </c>
      <c r="F15" s="5">
        <v>51</v>
      </c>
      <c r="G15" s="6">
        <f t="shared" si="0"/>
        <v>69.340620000000001</v>
      </c>
      <c r="H15" s="3">
        <v>95</v>
      </c>
      <c r="I15" s="11" t="str">
        <f t="shared" si="1"/>
        <v>+</v>
      </c>
      <c r="J15" s="1" t="str">
        <f t="shared" si="2"/>
        <v>*</v>
      </c>
      <c r="K15" s="1" t="str">
        <f>IF(E15&gt;O$5,"",IF(PW!H15&gt;O$6,"","*"))</f>
        <v>*</v>
      </c>
      <c r="P15" s="40"/>
      <c r="T15" s="40"/>
    </row>
    <row r="16" spans="1:20" ht="19.149999999999999" customHeight="1" x14ac:dyDescent="0.25">
      <c r="A16" s="1" t="s">
        <v>95</v>
      </c>
      <c r="B16" s="1" t="s">
        <v>100</v>
      </c>
      <c r="C16" s="1" t="s">
        <v>101</v>
      </c>
      <c r="D16" s="4">
        <v>2494</v>
      </c>
      <c r="E16" s="2">
        <v>49000</v>
      </c>
      <c r="F16" s="5">
        <v>133</v>
      </c>
      <c r="G16" s="6">
        <f t="shared" si="0"/>
        <v>180.82946000000001</v>
      </c>
      <c r="H16" s="3">
        <v>97</v>
      </c>
      <c r="I16" s="11" t="str">
        <f t="shared" si="1"/>
        <v>+</v>
      </c>
      <c r="J16" s="1" t="str">
        <f t="shared" si="2"/>
        <v/>
      </c>
      <c r="K16" s="1" t="str">
        <f>IF(E16&gt;O$5,"",IF(PW!H16&gt;O$6,"","*"))</f>
        <v/>
      </c>
      <c r="P16" s="40"/>
      <c r="T16" s="40"/>
    </row>
    <row r="17" spans="1:20" ht="19.149999999999999" customHeight="1" x14ac:dyDescent="0.25">
      <c r="A17" s="1" t="s">
        <v>177</v>
      </c>
      <c r="B17" s="1" t="s">
        <v>184</v>
      </c>
      <c r="C17" s="1" t="s">
        <v>185</v>
      </c>
      <c r="D17" s="4">
        <v>1598</v>
      </c>
      <c r="E17" s="2">
        <v>21460</v>
      </c>
      <c r="F17" s="5">
        <v>85</v>
      </c>
      <c r="G17" s="6">
        <f t="shared" si="0"/>
        <v>115.5677</v>
      </c>
      <c r="H17" s="3">
        <v>97</v>
      </c>
      <c r="I17" s="11" t="str">
        <f t="shared" si="1"/>
        <v>+</v>
      </c>
      <c r="J17" s="1" t="str">
        <f t="shared" si="2"/>
        <v>*</v>
      </c>
      <c r="K17" s="1" t="str">
        <f>IF(E17&gt;O$5,"",IF(PW!H17&gt;O$6,"","*"))</f>
        <v>*</v>
      </c>
      <c r="P17" s="40"/>
      <c r="T17" s="40"/>
    </row>
    <row r="18" spans="1:20" ht="19.149999999999999" customHeight="1" x14ac:dyDescent="0.25">
      <c r="A18" s="1" t="s">
        <v>172</v>
      </c>
      <c r="B18" s="1" t="s">
        <v>175</v>
      </c>
      <c r="C18" s="1" t="s">
        <v>176</v>
      </c>
      <c r="D18" s="4">
        <v>999</v>
      </c>
      <c r="E18" s="2">
        <v>14760</v>
      </c>
      <c r="F18" s="5">
        <v>55</v>
      </c>
      <c r="G18" s="6">
        <f t="shared" si="0"/>
        <v>74.7791</v>
      </c>
      <c r="H18" s="3">
        <v>98</v>
      </c>
      <c r="I18" s="11" t="str">
        <f t="shared" si="1"/>
        <v>+</v>
      </c>
      <c r="J18" s="1" t="str">
        <f t="shared" si="2"/>
        <v>*</v>
      </c>
      <c r="K18" s="1" t="str">
        <f>IF(E18&gt;O$5,"",IF(PW!H18&gt;O$6,"","*"))</f>
        <v>*</v>
      </c>
      <c r="P18" s="40"/>
      <c r="T18" s="40"/>
    </row>
    <row r="19" spans="1:20" ht="19.149999999999999" customHeight="1" x14ac:dyDescent="0.25">
      <c r="A19" s="1" t="s">
        <v>2</v>
      </c>
      <c r="B19" s="1" t="s">
        <v>5</v>
      </c>
      <c r="C19" s="1" t="s">
        <v>6</v>
      </c>
      <c r="D19" s="4">
        <v>875</v>
      </c>
      <c r="E19" s="2">
        <v>19150</v>
      </c>
      <c r="F19" s="5">
        <v>77</v>
      </c>
      <c r="G19" s="6">
        <f t="shared" si="0"/>
        <v>104.69074000000001</v>
      </c>
      <c r="H19" s="3">
        <v>99</v>
      </c>
      <c r="I19" s="11" t="str">
        <f t="shared" si="1"/>
        <v>+</v>
      </c>
      <c r="J19" s="1" t="str">
        <f t="shared" si="2"/>
        <v>*</v>
      </c>
      <c r="K19" s="1" t="str">
        <f>IF(E19&gt;O$5,"",IF(PW!H19&gt;O$6,"","*"))</f>
        <v>*</v>
      </c>
      <c r="P19" s="40"/>
      <c r="T19" s="40"/>
    </row>
    <row r="20" spans="1:20" ht="19.149999999999999" customHeight="1" x14ac:dyDescent="0.25">
      <c r="A20" s="1" t="s">
        <v>72</v>
      </c>
      <c r="B20" s="1" t="s">
        <v>75</v>
      </c>
      <c r="C20" s="1" t="s">
        <v>76</v>
      </c>
      <c r="D20" s="4">
        <v>998</v>
      </c>
      <c r="E20" s="2">
        <v>13700</v>
      </c>
      <c r="F20" s="5">
        <v>59</v>
      </c>
      <c r="G20" s="6">
        <f t="shared" si="0"/>
        <v>80.217579999999998</v>
      </c>
      <c r="H20" s="3">
        <v>99</v>
      </c>
      <c r="I20" s="11" t="str">
        <f t="shared" si="1"/>
        <v>+</v>
      </c>
      <c r="J20" s="1" t="str">
        <f t="shared" si="2"/>
        <v>*</v>
      </c>
      <c r="K20" s="1" t="str">
        <f>IF(E20&gt;O$5,"",IF(PW!H20&gt;O$6,"","*"))</f>
        <v>*</v>
      </c>
      <c r="P20" s="40"/>
      <c r="T20" s="40"/>
    </row>
    <row r="21" spans="1:20" ht="19.149999999999999" customHeight="1" x14ac:dyDescent="0.25">
      <c r="A21" s="1" t="s">
        <v>136</v>
      </c>
      <c r="B21" s="1" t="s">
        <v>137</v>
      </c>
      <c r="C21" s="1" t="s">
        <v>138</v>
      </c>
      <c r="D21" s="4">
        <v>1199</v>
      </c>
      <c r="E21" s="2">
        <v>16300</v>
      </c>
      <c r="F21" s="5">
        <v>60</v>
      </c>
      <c r="G21" s="6">
        <f t="shared" si="0"/>
        <v>81.577200000000005</v>
      </c>
      <c r="H21" s="3">
        <v>99</v>
      </c>
      <c r="I21" s="11" t="str">
        <f t="shared" si="1"/>
        <v>+</v>
      </c>
      <c r="J21" s="1" t="str">
        <f t="shared" si="2"/>
        <v>*</v>
      </c>
      <c r="K21" s="1" t="str">
        <f>IF(E21&gt;O$5,"",IF(PW!H21&gt;O$6,"","*"))</f>
        <v>*</v>
      </c>
      <c r="P21" s="40"/>
      <c r="T21" s="40"/>
    </row>
    <row r="22" spans="1:20" ht="19.149999999999999" customHeight="1" x14ac:dyDescent="0.25">
      <c r="A22" s="1" t="s">
        <v>177</v>
      </c>
      <c r="B22" s="1" t="s">
        <v>180</v>
      </c>
      <c r="C22" s="1" t="s">
        <v>181</v>
      </c>
      <c r="D22" s="4">
        <v>1422</v>
      </c>
      <c r="E22" s="2">
        <v>23010</v>
      </c>
      <c r="F22" s="5">
        <v>66</v>
      </c>
      <c r="G22" s="6">
        <f t="shared" si="0"/>
        <v>89.734920000000002</v>
      </c>
      <c r="H22" s="3">
        <v>99</v>
      </c>
      <c r="I22" s="11" t="str">
        <f t="shared" si="1"/>
        <v>+</v>
      </c>
      <c r="J22" s="1" t="str">
        <f t="shared" si="2"/>
        <v>*</v>
      </c>
      <c r="K22" s="1" t="str">
        <f>IF(E22&gt;O$5,"",IF(PW!H22&gt;O$6,"","*"))</f>
        <v>*</v>
      </c>
      <c r="P22" s="40"/>
      <c r="T22" s="40"/>
    </row>
    <row r="23" spans="1:20" ht="19.149999999999999" customHeight="1" x14ac:dyDescent="0.25">
      <c r="A23" s="1" t="s">
        <v>32</v>
      </c>
      <c r="B23" s="1" t="s">
        <v>37</v>
      </c>
      <c r="C23" s="1" t="s">
        <v>38</v>
      </c>
      <c r="D23" s="4">
        <v>1560</v>
      </c>
      <c r="E23" s="2">
        <v>24150</v>
      </c>
      <c r="F23" s="5">
        <v>73</v>
      </c>
      <c r="G23" s="6">
        <f t="shared" si="0"/>
        <v>99.252260000000007</v>
      </c>
      <c r="H23" s="3">
        <v>101</v>
      </c>
      <c r="I23" s="11" t="str">
        <f t="shared" si="1"/>
        <v>Ø</v>
      </c>
      <c r="J23" s="1" t="str">
        <f t="shared" si="2"/>
        <v/>
      </c>
      <c r="K23" s="1" t="str">
        <f>IF(E23&gt;O$5,"",IF(PW!H23&gt;O$6,"","*"))</f>
        <v/>
      </c>
      <c r="P23" s="40"/>
      <c r="T23" s="40"/>
    </row>
    <row r="24" spans="1:20" ht="19.149999999999999" customHeight="1" x14ac:dyDescent="0.25">
      <c r="A24" s="1" t="s">
        <v>57</v>
      </c>
      <c r="B24" s="1" t="s">
        <v>70</v>
      </c>
      <c r="C24" s="1" t="s">
        <v>71</v>
      </c>
      <c r="D24" s="4">
        <v>1598</v>
      </c>
      <c r="E24" s="2">
        <v>24390</v>
      </c>
      <c r="F24" s="5">
        <v>88</v>
      </c>
      <c r="G24" s="6">
        <f t="shared" si="0"/>
        <v>119.64656000000001</v>
      </c>
      <c r="H24" s="3">
        <v>101</v>
      </c>
      <c r="I24" s="11" t="str">
        <f t="shared" si="1"/>
        <v>Ø</v>
      </c>
      <c r="J24" s="1" t="str">
        <f t="shared" si="2"/>
        <v/>
      </c>
      <c r="K24" s="1" t="str">
        <f>IF(E24&gt;O$5,"",IF(PW!H24&gt;O$6,"","*"))</f>
        <v/>
      </c>
      <c r="P24" s="40"/>
      <c r="T24" s="40"/>
    </row>
    <row r="25" spans="1:20" ht="19.149999999999999" customHeight="1" x14ac:dyDescent="0.25">
      <c r="A25" s="1" t="s">
        <v>125</v>
      </c>
      <c r="B25" s="1" t="s">
        <v>128</v>
      </c>
      <c r="C25" s="1" t="s">
        <v>129</v>
      </c>
      <c r="D25" s="4">
        <v>999</v>
      </c>
      <c r="E25" s="2">
        <v>23700</v>
      </c>
      <c r="F25" s="5">
        <v>77</v>
      </c>
      <c r="G25" s="6">
        <f t="shared" si="0"/>
        <v>104.69074000000001</v>
      </c>
      <c r="H25" s="3">
        <v>102</v>
      </c>
      <c r="I25" s="11" t="str">
        <f t="shared" si="1"/>
        <v>Ø</v>
      </c>
      <c r="J25" s="1" t="str">
        <f t="shared" si="2"/>
        <v/>
      </c>
      <c r="K25" s="1" t="str">
        <f>IF(E25&gt;O$5,"",IF(PW!H25&gt;O$6,"","*"))</f>
        <v/>
      </c>
      <c r="P25" s="40"/>
      <c r="T25" s="40"/>
    </row>
    <row r="26" spans="1:20" ht="19.149999999999999" customHeight="1" x14ac:dyDescent="0.25">
      <c r="A26" s="1" t="s">
        <v>136</v>
      </c>
      <c r="B26" s="1" t="s">
        <v>139</v>
      </c>
      <c r="C26" s="1" t="s">
        <v>140</v>
      </c>
      <c r="D26" s="4">
        <v>1199</v>
      </c>
      <c r="E26" s="2">
        <v>23400</v>
      </c>
      <c r="F26" s="5">
        <v>60</v>
      </c>
      <c r="G26" s="6">
        <f t="shared" si="0"/>
        <v>81.577200000000005</v>
      </c>
      <c r="H26" s="3">
        <v>102</v>
      </c>
      <c r="I26" s="11" t="str">
        <f t="shared" si="1"/>
        <v>Ø</v>
      </c>
      <c r="J26" s="1" t="str">
        <f t="shared" si="2"/>
        <v/>
      </c>
      <c r="K26" s="1" t="str">
        <f>IF(E26&gt;O$5,"",IF(PW!H26&gt;O$6,"","*"))</f>
        <v/>
      </c>
      <c r="P26" s="40"/>
      <c r="T26" s="40"/>
    </row>
    <row r="27" spans="1:20" ht="19.149999999999999" customHeight="1" x14ac:dyDescent="0.25">
      <c r="A27" s="1" t="s">
        <v>125</v>
      </c>
      <c r="B27" s="1" t="s">
        <v>133</v>
      </c>
      <c r="C27" s="1" t="s">
        <v>134</v>
      </c>
      <c r="D27" s="4">
        <v>999</v>
      </c>
      <c r="E27" s="2">
        <v>15000</v>
      </c>
      <c r="F27" s="5">
        <v>55</v>
      </c>
      <c r="G27" s="6">
        <f t="shared" si="0"/>
        <v>74.7791</v>
      </c>
      <c r="H27" s="3">
        <v>103</v>
      </c>
      <c r="I27" s="11" t="str">
        <f t="shared" si="1"/>
        <v>Ø</v>
      </c>
      <c r="J27" s="1" t="str">
        <f t="shared" si="2"/>
        <v/>
      </c>
      <c r="K27" s="1" t="str">
        <f>IF(E27&gt;O$5,"",IF(PW!H27&gt;O$6,"","*"))</f>
        <v/>
      </c>
      <c r="P27" s="40"/>
      <c r="T27" s="40"/>
    </row>
    <row r="28" spans="1:20" ht="19.149999999999999" customHeight="1" x14ac:dyDescent="0.25">
      <c r="A28" s="1" t="s">
        <v>72</v>
      </c>
      <c r="B28" s="1" t="s">
        <v>90</v>
      </c>
      <c r="C28" s="1" t="s">
        <v>91</v>
      </c>
      <c r="D28" s="4">
        <v>1499</v>
      </c>
      <c r="E28" s="2">
        <v>20840</v>
      </c>
      <c r="F28" s="5">
        <v>70</v>
      </c>
      <c r="G28" s="6">
        <f t="shared" si="0"/>
        <v>95.173400000000001</v>
      </c>
      <c r="H28" s="3">
        <v>104</v>
      </c>
      <c r="I28" s="11" t="str">
        <f t="shared" si="1"/>
        <v>Ø</v>
      </c>
      <c r="J28" s="1" t="str">
        <f t="shared" si="2"/>
        <v/>
      </c>
      <c r="K28" s="1" t="str">
        <f>IF(E28&gt;O$5,"",IF(PW!H28&gt;O$6,"","*"))</f>
        <v/>
      </c>
      <c r="P28" s="40"/>
      <c r="T28" s="40"/>
    </row>
    <row r="29" spans="1:20" ht="19.149999999999999" customHeight="1" x14ac:dyDescent="0.25">
      <c r="A29" s="1" t="s">
        <v>186</v>
      </c>
      <c r="B29" s="1" t="s">
        <v>187</v>
      </c>
      <c r="C29" s="1" t="s">
        <v>188</v>
      </c>
      <c r="D29" s="4">
        <v>898</v>
      </c>
      <c r="E29" s="2">
        <v>24400</v>
      </c>
      <c r="F29" s="5">
        <v>80</v>
      </c>
      <c r="G29" s="6">
        <f t="shared" si="0"/>
        <v>108.7696</v>
      </c>
      <c r="H29" s="3">
        <v>104</v>
      </c>
      <c r="I29" s="11" t="str">
        <f t="shared" si="1"/>
        <v>Ø</v>
      </c>
      <c r="J29" s="1" t="str">
        <f t="shared" si="2"/>
        <v/>
      </c>
      <c r="K29" s="1" t="str">
        <f>IF(E29&gt;O$5,"",IF(PW!H29&gt;O$6,"","*"))</f>
        <v/>
      </c>
      <c r="P29" s="40"/>
      <c r="T29" s="40"/>
    </row>
    <row r="30" spans="1:20" ht="19.149999999999999" customHeight="1" x14ac:dyDescent="0.25">
      <c r="A30" s="1" t="s">
        <v>186</v>
      </c>
      <c r="B30" s="1" t="s">
        <v>189</v>
      </c>
      <c r="C30" s="1" t="s">
        <v>190</v>
      </c>
      <c r="D30" s="4">
        <v>898</v>
      </c>
      <c r="E30" s="2">
        <v>27300</v>
      </c>
      <c r="F30" s="5">
        <v>80</v>
      </c>
      <c r="G30" s="6">
        <f t="shared" si="0"/>
        <v>108.7696</v>
      </c>
      <c r="H30" s="3">
        <v>104</v>
      </c>
      <c r="I30" s="11" t="str">
        <f t="shared" si="1"/>
        <v>Ø</v>
      </c>
      <c r="J30" s="1" t="str">
        <f t="shared" si="2"/>
        <v/>
      </c>
      <c r="K30" s="1" t="str">
        <f>IF(E30&gt;O$5,"",IF(PW!H30&gt;O$6,"","*"))</f>
        <v/>
      </c>
      <c r="P30" s="40"/>
      <c r="T30" s="40"/>
    </row>
    <row r="31" spans="1:20" ht="19.149999999999999" customHeight="1" x14ac:dyDescent="0.25">
      <c r="A31" s="1" t="s">
        <v>152</v>
      </c>
      <c r="B31" s="1" t="s">
        <v>155</v>
      </c>
      <c r="C31" s="1" t="s">
        <v>156</v>
      </c>
      <c r="D31" s="4">
        <v>898</v>
      </c>
      <c r="E31" s="2">
        <v>17700</v>
      </c>
      <c r="F31" s="5">
        <v>66</v>
      </c>
      <c r="G31" s="6">
        <f t="shared" si="0"/>
        <v>89.734920000000002</v>
      </c>
      <c r="H31" s="3">
        <v>105</v>
      </c>
      <c r="I31" s="11" t="str">
        <f t="shared" si="1"/>
        <v>Ø</v>
      </c>
      <c r="J31" s="1" t="str">
        <f t="shared" si="2"/>
        <v/>
      </c>
      <c r="K31" s="1" t="str">
        <f>IF(E31&gt;O$5,"",IF(PW!H31&gt;O$6,"","*"))</f>
        <v/>
      </c>
      <c r="P31" s="40"/>
      <c r="T31" s="40"/>
    </row>
    <row r="32" spans="1:20" ht="19.149999999999999" customHeight="1" x14ac:dyDescent="0.25">
      <c r="A32" s="1" t="s">
        <v>152</v>
      </c>
      <c r="B32" s="1" t="s">
        <v>170</v>
      </c>
      <c r="C32" s="1" t="s">
        <v>171</v>
      </c>
      <c r="D32" s="4">
        <v>898</v>
      </c>
      <c r="E32" s="2">
        <v>16650</v>
      </c>
      <c r="F32" s="5">
        <v>66</v>
      </c>
      <c r="G32" s="6">
        <f t="shared" si="0"/>
        <v>89.734920000000002</v>
      </c>
      <c r="H32" s="3">
        <v>107</v>
      </c>
      <c r="I32" s="11" t="str">
        <f t="shared" si="1"/>
        <v>Ø</v>
      </c>
      <c r="J32" s="1" t="str">
        <f t="shared" si="2"/>
        <v/>
      </c>
      <c r="K32" s="1" t="str">
        <f>IF(E32&gt;O$5,"",IF(PW!H32&gt;O$6,"","*"))</f>
        <v/>
      </c>
      <c r="P32" s="40"/>
      <c r="T32" s="40"/>
    </row>
    <row r="33" spans="1:20" ht="19.149999999999999" customHeight="1" x14ac:dyDescent="0.25">
      <c r="A33" s="1" t="s">
        <v>32</v>
      </c>
      <c r="B33" s="1" t="s">
        <v>39</v>
      </c>
      <c r="C33" s="1" t="s">
        <v>40</v>
      </c>
      <c r="D33" s="4">
        <v>1997</v>
      </c>
      <c r="E33" s="2">
        <v>34100</v>
      </c>
      <c r="F33" s="5">
        <v>110</v>
      </c>
      <c r="G33" s="6">
        <f t="shared" si="0"/>
        <v>149.5582</v>
      </c>
      <c r="H33" s="3">
        <v>108</v>
      </c>
      <c r="I33" s="11" t="str">
        <f t="shared" si="1"/>
        <v>Ø</v>
      </c>
      <c r="J33" s="1" t="str">
        <f t="shared" si="2"/>
        <v/>
      </c>
      <c r="K33" s="1" t="str">
        <f>IF(E33&gt;O$5,"",IF(PW!H33&gt;O$6,"","*"))</f>
        <v/>
      </c>
      <c r="P33" s="40"/>
      <c r="T33" s="40"/>
    </row>
    <row r="34" spans="1:20" ht="19.149999999999999" customHeight="1" x14ac:dyDescent="0.25">
      <c r="A34" s="1" t="s">
        <v>136</v>
      </c>
      <c r="B34" s="1" t="s">
        <v>145</v>
      </c>
      <c r="C34" s="1" t="s">
        <v>146</v>
      </c>
      <c r="D34" s="4">
        <v>1199</v>
      </c>
      <c r="E34" s="2">
        <v>30100</v>
      </c>
      <c r="F34" s="5">
        <v>96</v>
      </c>
      <c r="G34" s="6">
        <f t="shared" si="0"/>
        <v>130.52352000000002</v>
      </c>
      <c r="H34" s="3">
        <v>109</v>
      </c>
      <c r="I34" s="11" t="str">
        <f t="shared" si="1"/>
        <v>Ø</v>
      </c>
      <c r="J34" s="1" t="str">
        <f t="shared" si="2"/>
        <v/>
      </c>
      <c r="K34" s="1" t="str">
        <f>IF(E34&gt;O$5,"",IF(PW!H34&gt;O$6,"","*"))</f>
        <v/>
      </c>
      <c r="P34" s="40"/>
      <c r="T34" s="40"/>
    </row>
    <row r="35" spans="1:20" ht="19.149999999999999" customHeight="1" x14ac:dyDescent="0.25">
      <c r="A35" s="1" t="s">
        <v>196</v>
      </c>
      <c r="B35" s="1" t="s">
        <v>201</v>
      </c>
      <c r="C35" s="1" t="s">
        <v>202</v>
      </c>
      <c r="D35" s="4">
        <v>999</v>
      </c>
      <c r="E35" s="2">
        <v>19000</v>
      </c>
      <c r="F35" s="5">
        <v>66</v>
      </c>
      <c r="G35" s="6">
        <f t="shared" si="0"/>
        <v>89.734920000000002</v>
      </c>
      <c r="H35" s="3">
        <v>110</v>
      </c>
      <c r="I35" s="11" t="str">
        <f t="shared" si="1"/>
        <v>Ø</v>
      </c>
      <c r="J35" s="1" t="str">
        <f t="shared" si="2"/>
        <v/>
      </c>
      <c r="K35" s="1" t="str">
        <f>IF(E35&gt;O$5,"",IF(PW!H35&gt;O$6,"","*"))</f>
        <v/>
      </c>
      <c r="P35" s="40"/>
      <c r="T35" s="40"/>
    </row>
    <row r="36" spans="1:20" ht="19.149999999999999" customHeight="1" x14ac:dyDescent="0.25">
      <c r="A36" s="1" t="s">
        <v>32</v>
      </c>
      <c r="B36" s="1" t="s">
        <v>45</v>
      </c>
      <c r="C36" s="1" t="s">
        <v>46</v>
      </c>
      <c r="D36" s="4">
        <v>1997</v>
      </c>
      <c r="E36" s="2">
        <v>39150</v>
      </c>
      <c r="F36" s="5">
        <v>110</v>
      </c>
      <c r="G36" s="6">
        <f t="shared" si="0"/>
        <v>149.5582</v>
      </c>
      <c r="H36" s="3">
        <v>112</v>
      </c>
      <c r="I36" s="11" t="str">
        <f t="shared" si="1"/>
        <v>Ø</v>
      </c>
      <c r="J36" s="1" t="str">
        <f t="shared" si="2"/>
        <v/>
      </c>
      <c r="K36" s="1" t="str">
        <f>IF(E36&gt;O$5,"",IF(PW!H36&gt;O$6,"","*"))</f>
        <v/>
      </c>
      <c r="P36" s="40"/>
      <c r="T36" s="40"/>
    </row>
    <row r="37" spans="1:20" ht="19.149999999999999" customHeight="1" x14ac:dyDescent="0.25">
      <c r="A37" s="1" t="s">
        <v>32</v>
      </c>
      <c r="B37" s="1" t="s">
        <v>49</v>
      </c>
      <c r="C37" s="1" t="s">
        <v>46</v>
      </c>
      <c r="D37" s="4">
        <v>1997</v>
      </c>
      <c r="E37" s="2">
        <v>40150</v>
      </c>
      <c r="F37" s="5">
        <v>110</v>
      </c>
      <c r="G37" s="6">
        <f t="shared" si="0"/>
        <v>149.5582</v>
      </c>
      <c r="H37" s="3">
        <v>112</v>
      </c>
      <c r="I37" s="11" t="str">
        <f t="shared" si="1"/>
        <v>Ø</v>
      </c>
      <c r="J37" s="1" t="str">
        <f t="shared" si="2"/>
        <v/>
      </c>
      <c r="K37" s="1" t="str">
        <f>IF(E37&gt;O$5,"",IF(PW!H37&gt;O$6,"","*"))</f>
        <v/>
      </c>
      <c r="P37" s="40"/>
      <c r="T37" s="40"/>
    </row>
    <row r="38" spans="1:20" ht="19.149999999999999" customHeight="1" x14ac:dyDescent="0.25">
      <c r="A38" s="1" t="s">
        <v>106</v>
      </c>
      <c r="B38" s="1" t="s">
        <v>107</v>
      </c>
      <c r="C38" s="1" t="s">
        <v>109</v>
      </c>
      <c r="D38" s="4">
        <v>1198</v>
      </c>
      <c r="E38" s="2">
        <v>26100</v>
      </c>
      <c r="F38" s="5">
        <v>75</v>
      </c>
      <c r="G38" s="6">
        <f t="shared" si="0"/>
        <v>101.97150000000001</v>
      </c>
      <c r="H38" s="3">
        <v>112</v>
      </c>
      <c r="I38" s="11" t="str">
        <f t="shared" si="1"/>
        <v>Ø</v>
      </c>
      <c r="J38" s="1" t="str">
        <f t="shared" si="2"/>
        <v/>
      </c>
      <c r="K38" s="1" t="str">
        <f>IF(E38&gt;O$5,"",IF(PW!H38&gt;O$6,"","*"))</f>
        <v/>
      </c>
      <c r="P38" s="40"/>
      <c r="T38" s="40"/>
    </row>
    <row r="39" spans="1:20" ht="19.149999999999999" customHeight="1" x14ac:dyDescent="0.25">
      <c r="A39" s="1" t="s">
        <v>2</v>
      </c>
      <c r="B39" s="1" t="s">
        <v>3</v>
      </c>
      <c r="C39" s="1" t="s">
        <v>4</v>
      </c>
      <c r="D39" s="4">
        <v>1956</v>
      </c>
      <c r="E39" s="2">
        <v>33850</v>
      </c>
      <c r="F39" s="5">
        <v>128</v>
      </c>
      <c r="G39" s="6">
        <f t="shared" si="0"/>
        <v>174.03136000000001</v>
      </c>
      <c r="H39" s="3">
        <v>113</v>
      </c>
      <c r="I39" s="11" t="str">
        <f t="shared" si="1"/>
        <v>Ø</v>
      </c>
      <c r="J39" s="1" t="str">
        <f t="shared" si="2"/>
        <v/>
      </c>
      <c r="K39" s="1" t="str">
        <f>IF(E39&gt;O$5,"",IF(PW!H39&gt;O$6,"","*"))</f>
        <v/>
      </c>
      <c r="P39" s="40"/>
      <c r="T39" s="40"/>
    </row>
    <row r="40" spans="1:20" ht="19.149999999999999" customHeight="1" x14ac:dyDescent="0.25">
      <c r="A40" s="1" t="s">
        <v>57</v>
      </c>
      <c r="B40" s="1" t="s">
        <v>60</v>
      </c>
      <c r="C40" s="1" t="s">
        <v>61</v>
      </c>
      <c r="D40" s="4">
        <v>875</v>
      </c>
      <c r="E40" s="2">
        <v>19850</v>
      </c>
      <c r="F40" s="5">
        <v>77</v>
      </c>
      <c r="G40" s="6">
        <f t="shared" si="0"/>
        <v>104.69074000000001</v>
      </c>
      <c r="H40" s="3">
        <v>113</v>
      </c>
      <c r="I40" s="11" t="str">
        <f t="shared" si="1"/>
        <v>Ø</v>
      </c>
      <c r="J40" s="1" t="str">
        <f t="shared" si="2"/>
        <v/>
      </c>
      <c r="K40" s="1" t="str">
        <f>IF(E40&gt;O$5,"",IF(PW!H40&gt;O$6,"","*"))</f>
        <v/>
      </c>
      <c r="P40" s="40"/>
      <c r="T40" s="40"/>
    </row>
    <row r="41" spans="1:20" ht="19.149999999999999" customHeight="1" x14ac:dyDescent="0.25">
      <c r="A41" s="1" t="s">
        <v>152</v>
      </c>
      <c r="B41" s="1" t="s">
        <v>153</v>
      </c>
      <c r="C41" s="1" t="s">
        <v>154</v>
      </c>
      <c r="D41" s="4">
        <v>898</v>
      </c>
      <c r="E41" s="2">
        <v>21650</v>
      </c>
      <c r="F41" s="5">
        <v>66</v>
      </c>
      <c r="G41" s="6">
        <f t="shared" si="0"/>
        <v>89.734920000000002</v>
      </c>
      <c r="H41" s="3">
        <v>113</v>
      </c>
      <c r="I41" s="11" t="str">
        <f t="shared" si="1"/>
        <v>Ø</v>
      </c>
      <c r="J41" s="1" t="str">
        <f t="shared" si="2"/>
        <v/>
      </c>
      <c r="K41" s="1" t="str">
        <f>IF(E41&gt;O$5,"",IF(PW!H41&gt;O$6,"","*"))</f>
        <v/>
      </c>
      <c r="P41" s="40"/>
      <c r="T41" s="40"/>
    </row>
    <row r="42" spans="1:20" ht="19.149999999999999" customHeight="1" x14ac:dyDescent="0.25">
      <c r="A42" s="1" t="s">
        <v>8</v>
      </c>
      <c r="B42" s="1" t="s">
        <v>14</v>
      </c>
      <c r="C42" s="1" t="s">
        <v>16</v>
      </c>
      <c r="D42" s="4">
        <v>2967</v>
      </c>
      <c r="E42" s="2">
        <v>57800</v>
      </c>
      <c r="F42" s="5">
        <v>160</v>
      </c>
      <c r="G42" s="6">
        <f t="shared" si="0"/>
        <v>217.53919999999999</v>
      </c>
      <c r="H42" s="3">
        <v>114</v>
      </c>
      <c r="I42" s="11" t="str">
        <f t="shared" si="1"/>
        <v>Ø</v>
      </c>
      <c r="J42" s="1" t="str">
        <f t="shared" si="2"/>
        <v/>
      </c>
      <c r="K42" s="1" t="str">
        <f>IF(E42&gt;O$5,"",IF(PW!H42&gt;O$6,"","*"))</f>
        <v/>
      </c>
      <c r="P42" s="40"/>
      <c r="T42" s="40"/>
    </row>
    <row r="43" spans="1:20" ht="19.149999999999999" customHeight="1" x14ac:dyDescent="0.25">
      <c r="A43" s="1" t="s">
        <v>32</v>
      </c>
      <c r="B43" s="1" t="s">
        <v>47</v>
      </c>
      <c r="C43" s="1" t="s">
        <v>48</v>
      </c>
      <c r="D43" s="4">
        <v>1997</v>
      </c>
      <c r="E43" s="2">
        <v>35850</v>
      </c>
      <c r="F43" s="5">
        <v>133</v>
      </c>
      <c r="G43" s="6">
        <f t="shared" si="0"/>
        <v>180.82946000000001</v>
      </c>
      <c r="H43" s="3">
        <v>114</v>
      </c>
      <c r="I43" s="11" t="str">
        <f t="shared" si="1"/>
        <v>Ø</v>
      </c>
      <c r="J43" s="1" t="str">
        <f t="shared" si="2"/>
        <v/>
      </c>
      <c r="K43" s="1" t="str">
        <f>IF(E43&gt;O$5,"",IF(PW!H43&gt;O$6,"","*"))</f>
        <v/>
      </c>
      <c r="P43" s="40"/>
      <c r="T43" s="40"/>
    </row>
    <row r="44" spans="1:20" ht="19.149999999999999" customHeight="1" x14ac:dyDescent="0.25">
      <c r="A44" s="1" t="s">
        <v>72</v>
      </c>
      <c r="B44" s="1" t="s">
        <v>84</v>
      </c>
      <c r="C44" s="1" t="s">
        <v>85</v>
      </c>
      <c r="D44" s="4">
        <v>1198</v>
      </c>
      <c r="E44" s="2">
        <v>10900</v>
      </c>
      <c r="F44" s="5">
        <v>63</v>
      </c>
      <c r="G44" s="6">
        <f t="shared" si="0"/>
        <v>85.656059999999997</v>
      </c>
      <c r="H44" s="3">
        <v>114</v>
      </c>
      <c r="I44" s="11" t="str">
        <f t="shared" si="1"/>
        <v>Ø</v>
      </c>
      <c r="J44" s="1" t="str">
        <f t="shared" si="2"/>
        <v/>
      </c>
      <c r="K44" s="1" t="str">
        <f>IF(E44&gt;O$5,"",IF(PW!H44&gt;O$6,"","*"))</f>
        <v/>
      </c>
      <c r="P44" s="40"/>
      <c r="T44" s="40"/>
    </row>
    <row r="45" spans="1:20" ht="19.149999999999999" customHeight="1" x14ac:dyDescent="0.25">
      <c r="A45" s="1" t="s">
        <v>106</v>
      </c>
      <c r="B45" s="1" t="s">
        <v>110</v>
      </c>
      <c r="C45" s="1" t="s">
        <v>109</v>
      </c>
      <c r="D45" s="4">
        <v>1198</v>
      </c>
      <c r="E45" s="2">
        <v>27200</v>
      </c>
      <c r="F45" s="5">
        <v>75</v>
      </c>
      <c r="G45" s="6">
        <f t="shared" si="0"/>
        <v>101.97150000000001</v>
      </c>
      <c r="H45" s="3">
        <v>114</v>
      </c>
      <c r="I45" s="11" t="str">
        <f t="shared" si="1"/>
        <v>Ø</v>
      </c>
      <c r="J45" s="1" t="str">
        <f t="shared" si="2"/>
        <v/>
      </c>
      <c r="K45" s="1" t="str">
        <f>IF(E45&gt;O$5,"",IF(PW!H45&gt;O$6,"","*"))</f>
        <v/>
      </c>
      <c r="P45" s="40"/>
      <c r="T45" s="40"/>
    </row>
    <row r="46" spans="1:20" ht="19.149999999999999" customHeight="1" x14ac:dyDescent="0.25">
      <c r="A46" s="1" t="s">
        <v>57</v>
      </c>
      <c r="B46" s="1" t="s">
        <v>66</v>
      </c>
      <c r="C46" s="1" t="s">
        <v>67</v>
      </c>
      <c r="D46" s="4">
        <v>1368</v>
      </c>
      <c r="E46" s="2">
        <v>17990</v>
      </c>
      <c r="F46" s="5">
        <v>57</v>
      </c>
      <c r="G46" s="6">
        <f t="shared" si="0"/>
        <v>77.498339999999999</v>
      </c>
      <c r="H46" s="3">
        <v>115</v>
      </c>
      <c r="I46" s="11" t="str">
        <f t="shared" si="1"/>
        <v>Ø</v>
      </c>
      <c r="J46" s="1" t="str">
        <f t="shared" si="2"/>
        <v/>
      </c>
      <c r="K46" s="1" t="str">
        <f>IF(E46&gt;O$5,"",IF(PW!H46&gt;O$6,"","*"))</f>
        <v/>
      </c>
      <c r="P46" s="40"/>
      <c r="T46" s="40"/>
    </row>
    <row r="47" spans="1:20" ht="19.149999999999999" customHeight="1" x14ac:dyDescent="0.25">
      <c r="A47" s="1" t="s">
        <v>72</v>
      </c>
      <c r="B47" s="1" t="s">
        <v>78</v>
      </c>
      <c r="C47" s="1" t="s">
        <v>79</v>
      </c>
      <c r="D47" s="4">
        <v>1997</v>
      </c>
      <c r="E47" s="2">
        <v>29300</v>
      </c>
      <c r="F47" s="5">
        <v>110</v>
      </c>
      <c r="G47" s="6">
        <f t="shared" si="0"/>
        <v>149.5582</v>
      </c>
      <c r="H47" s="3">
        <v>115</v>
      </c>
      <c r="I47" s="11" t="str">
        <f t="shared" si="1"/>
        <v>Ø</v>
      </c>
      <c r="J47" s="1" t="str">
        <f t="shared" si="2"/>
        <v/>
      </c>
      <c r="K47" s="1" t="str">
        <f>IF(E47&gt;O$5,"",IF(PW!H47&gt;O$6,"","*"))</f>
        <v/>
      </c>
      <c r="P47" s="40"/>
      <c r="T47" s="40"/>
    </row>
    <row r="48" spans="1:20" ht="19.149999999999999" customHeight="1" x14ac:dyDescent="0.25">
      <c r="A48" s="1" t="s">
        <v>106</v>
      </c>
      <c r="B48" s="1" t="s">
        <v>111</v>
      </c>
      <c r="C48" s="1" t="s">
        <v>108</v>
      </c>
      <c r="D48" s="4">
        <v>1198</v>
      </c>
      <c r="E48" s="2">
        <v>27200</v>
      </c>
      <c r="F48" s="5">
        <v>75</v>
      </c>
      <c r="G48" s="6">
        <f t="shared" si="0"/>
        <v>101.97150000000001</v>
      </c>
      <c r="H48" s="3">
        <v>116</v>
      </c>
      <c r="I48" s="11" t="str">
        <f t="shared" si="1"/>
        <v>Ø</v>
      </c>
      <c r="J48" s="1" t="str">
        <f t="shared" si="2"/>
        <v/>
      </c>
      <c r="K48" s="1" t="str">
        <f>IF(E48&gt;O$5,"",IF(PW!H48&gt;O$6,"","*"))</f>
        <v/>
      </c>
      <c r="P48" s="40"/>
      <c r="T48" s="40"/>
    </row>
    <row r="49" spans="1:20" ht="19.149999999999999" customHeight="1" x14ac:dyDescent="0.25">
      <c r="A49" s="1" t="s">
        <v>8</v>
      </c>
      <c r="B49" s="1" t="s">
        <v>20</v>
      </c>
      <c r="C49" s="1" t="s">
        <v>16</v>
      </c>
      <c r="D49" s="4">
        <v>2967</v>
      </c>
      <c r="E49" s="2">
        <v>69050</v>
      </c>
      <c r="F49" s="5">
        <v>160</v>
      </c>
      <c r="G49" s="6">
        <f t="shared" si="0"/>
        <v>217.53919999999999</v>
      </c>
      <c r="H49" s="3">
        <v>117</v>
      </c>
      <c r="I49" s="11" t="str">
        <f t="shared" si="1"/>
        <v>Ø</v>
      </c>
      <c r="J49" s="1" t="str">
        <f t="shared" si="2"/>
        <v/>
      </c>
      <c r="K49" s="1" t="str">
        <f>IF(E49&gt;O$5,"",IF(PW!H49&gt;O$6,"","*"))</f>
        <v/>
      </c>
      <c r="P49" s="40"/>
      <c r="T49" s="40"/>
    </row>
    <row r="50" spans="1:20" ht="19.149999999999999" customHeight="1" x14ac:dyDescent="0.25">
      <c r="A50" s="1" t="s">
        <v>95</v>
      </c>
      <c r="B50" s="1" t="s">
        <v>102</v>
      </c>
      <c r="C50" s="1" t="s">
        <v>103</v>
      </c>
      <c r="D50" s="4">
        <v>2494</v>
      </c>
      <c r="E50" s="2">
        <v>50100</v>
      </c>
      <c r="F50" s="5">
        <v>114</v>
      </c>
      <c r="G50" s="6">
        <f t="shared" si="0"/>
        <v>154.99668</v>
      </c>
      <c r="H50" s="3">
        <v>117</v>
      </c>
      <c r="I50" s="11" t="str">
        <f t="shared" si="1"/>
        <v>Ø</v>
      </c>
      <c r="J50" s="1" t="str">
        <f t="shared" si="2"/>
        <v/>
      </c>
      <c r="K50" s="1" t="str">
        <f>IF(E50&gt;O$5,"",IF(PW!H50&gt;O$6,"","*"))</f>
        <v/>
      </c>
      <c r="P50" s="40"/>
      <c r="T50" s="40"/>
    </row>
    <row r="51" spans="1:20" ht="19.149999999999999" customHeight="1" x14ac:dyDescent="0.25">
      <c r="A51" s="1" t="s">
        <v>8</v>
      </c>
      <c r="B51" s="1" t="s">
        <v>21</v>
      </c>
      <c r="C51" s="1" t="s">
        <v>22</v>
      </c>
      <c r="D51" s="4">
        <v>2967</v>
      </c>
      <c r="E51" s="2">
        <v>74150</v>
      </c>
      <c r="F51" s="5">
        <v>160</v>
      </c>
      <c r="G51" s="6">
        <f t="shared" si="0"/>
        <v>217.53919999999999</v>
      </c>
      <c r="H51" s="3">
        <v>118</v>
      </c>
      <c r="I51" s="11" t="str">
        <f t="shared" si="1"/>
        <v>Ø</v>
      </c>
      <c r="J51" s="1" t="str">
        <f t="shared" si="2"/>
        <v/>
      </c>
      <c r="K51" s="1" t="str">
        <f>IF(E51&gt;O$5,"",IF(PW!H51&gt;O$6,"","*"))</f>
        <v/>
      </c>
      <c r="P51" s="40"/>
      <c r="T51" s="40"/>
    </row>
    <row r="52" spans="1:20" ht="19.149999999999999" customHeight="1" x14ac:dyDescent="0.25">
      <c r="A52" s="1" t="s">
        <v>8</v>
      </c>
      <c r="B52" s="1" t="s">
        <v>18</v>
      </c>
      <c r="C52" s="1" t="s">
        <v>19</v>
      </c>
      <c r="D52" s="4">
        <v>2967</v>
      </c>
      <c r="E52" s="2">
        <v>62300</v>
      </c>
      <c r="F52" s="5">
        <v>160</v>
      </c>
      <c r="G52" s="6">
        <f t="shared" si="0"/>
        <v>217.53919999999999</v>
      </c>
      <c r="H52" s="3">
        <v>119</v>
      </c>
      <c r="I52" s="11" t="str">
        <f t="shared" si="1"/>
        <v>Ø</v>
      </c>
      <c r="J52" s="1" t="str">
        <f t="shared" si="2"/>
        <v/>
      </c>
      <c r="K52" s="1" t="str">
        <f>IF(E52&gt;O$5,"",IF(PW!H52&gt;O$6,"","*"))</f>
        <v/>
      </c>
      <c r="P52" s="40"/>
      <c r="T52" s="40"/>
    </row>
    <row r="53" spans="1:20" ht="19.149999999999999" customHeight="1" x14ac:dyDescent="0.25">
      <c r="A53" s="1" t="s">
        <v>57</v>
      </c>
      <c r="B53" s="1" t="s">
        <v>68</v>
      </c>
      <c r="C53" s="1" t="s">
        <v>69</v>
      </c>
      <c r="D53" s="4">
        <v>1368</v>
      </c>
      <c r="E53" s="2">
        <v>21690</v>
      </c>
      <c r="F53" s="5">
        <v>57</v>
      </c>
      <c r="G53" s="6">
        <f t="shared" si="0"/>
        <v>77.498339999999999</v>
      </c>
      <c r="H53" s="3">
        <v>119</v>
      </c>
      <c r="I53" s="11" t="str">
        <f t="shared" si="1"/>
        <v>Ø</v>
      </c>
      <c r="J53" s="1" t="str">
        <f t="shared" si="2"/>
        <v/>
      </c>
      <c r="K53" s="1" t="str">
        <f>IF(E53&gt;O$5,"",IF(PW!H53&gt;O$6,"","*"))</f>
        <v/>
      </c>
      <c r="P53" s="40"/>
      <c r="T53" s="40"/>
    </row>
    <row r="54" spans="1:20" ht="19.149999999999999" customHeight="1" x14ac:dyDescent="0.25">
      <c r="A54" s="1" t="s">
        <v>106</v>
      </c>
      <c r="B54" s="1" t="s">
        <v>112</v>
      </c>
      <c r="C54" s="1" t="s">
        <v>109</v>
      </c>
      <c r="D54" s="4">
        <v>1499</v>
      </c>
      <c r="E54" s="2">
        <v>30100</v>
      </c>
      <c r="F54" s="5">
        <v>75</v>
      </c>
      <c r="G54" s="6">
        <f t="shared" si="0"/>
        <v>101.97150000000001</v>
      </c>
      <c r="H54" s="3">
        <v>119</v>
      </c>
      <c r="I54" s="11" t="str">
        <f t="shared" si="1"/>
        <v>Ø</v>
      </c>
      <c r="J54" s="1" t="str">
        <f t="shared" si="2"/>
        <v/>
      </c>
      <c r="K54" s="1" t="str">
        <f>IF(E54&gt;O$5,"",IF(PW!H54&gt;O$6,"","*"))</f>
        <v/>
      </c>
      <c r="P54" s="40"/>
      <c r="T54" s="40"/>
    </row>
    <row r="55" spans="1:20" ht="19.149999999999999" customHeight="1" x14ac:dyDescent="0.25">
      <c r="A55" s="1" t="s">
        <v>152</v>
      </c>
      <c r="B55" s="1" t="s">
        <v>159</v>
      </c>
      <c r="C55" s="1" t="s">
        <v>160</v>
      </c>
      <c r="D55" s="4">
        <v>1461</v>
      </c>
      <c r="E55" s="2">
        <v>26050</v>
      </c>
      <c r="F55" s="5">
        <v>81</v>
      </c>
      <c r="G55" s="6">
        <f t="shared" si="0"/>
        <v>110.12922</v>
      </c>
      <c r="H55" s="3">
        <v>119</v>
      </c>
      <c r="I55" s="11" t="str">
        <f t="shared" si="1"/>
        <v>Ø</v>
      </c>
      <c r="J55" s="1" t="str">
        <f t="shared" si="2"/>
        <v/>
      </c>
      <c r="K55" s="1" t="str">
        <f>IF(E55&gt;O$5,"",IF(PW!H55&gt;O$6,"","*"))</f>
        <v/>
      </c>
      <c r="P55" s="40"/>
      <c r="T55" s="40"/>
    </row>
    <row r="56" spans="1:20" ht="19.149999999999999" customHeight="1" x14ac:dyDescent="0.25">
      <c r="A56" s="1" t="s">
        <v>177</v>
      </c>
      <c r="B56" s="1" t="s">
        <v>182</v>
      </c>
      <c r="C56" s="1" t="s">
        <v>183</v>
      </c>
      <c r="D56" s="4">
        <v>1968</v>
      </c>
      <c r="E56" s="2">
        <v>32010</v>
      </c>
      <c r="F56" s="5">
        <v>110</v>
      </c>
      <c r="G56" s="6">
        <f t="shared" si="0"/>
        <v>149.5582</v>
      </c>
      <c r="H56" s="3">
        <v>119</v>
      </c>
      <c r="I56" s="11" t="str">
        <f t="shared" si="1"/>
        <v>Ø</v>
      </c>
      <c r="J56" s="1" t="str">
        <f t="shared" si="2"/>
        <v/>
      </c>
      <c r="K56" s="1" t="str">
        <f>IF(E56&gt;O$5,"",IF(PW!H56&gt;O$6,"","*"))</f>
        <v/>
      </c>
      <c r="P56" s="40"/>
      <c r="T56" s="40"/>
    </row>
    <row r="57" spans="1:20" ht="19.149999999999999" customHeight="1" x14ac:dyDescent="0.25">
      <c r="A57" s="1" t="s">
        <v>95</v>
      </c>
      <c r="B57" s="1" t="s">
        <v>104</v>
      </c>
      <c r="C57" s="1" t="s">
        <v>105</v>
      </c>
      <c r="D57" s="4">
        <v>3456</v>
      </c>
      <c r="E57" s="2">
        <v>71300</v>
      </c>
      <c r="F57" s="5">
        <v>193</v>
      </c>
      <c r="G57" s="6">
        <f t="shared" si="0"/>
        <v>262.40665999999999</v>
      </c>
      <c r="H57" s="3">
        <v>120</v>
      </c>
      <c r="I57" s="11" t="str">
        <f t="shared" si="1"/>
        <v>−</v>
      </c>
      <c r="J57" s="1" t="str">
        <f t="shared" si="2"/>
        <v/>
      </c>
      <c r="K57" s="1" t="str">
        <f>IF(E57&gt;O$5,"",IF(PW!H57&gt;O$6,"","*"))</f>
        <v/>
      </c>
      <c r="P57" s="40"/>
      <c r="T57" s="40"/>
    </row>
    <row r="58" spans="1:20" ht="19.149999999999999" customHeight="1" x14ac:dyDescent="0.25">
      <c r="A58" s="1" t="s">
        <v>2</v>
      </c>
      <c r="B58" s="1" t="s">
        <v>5</v>
      </c>
      <c r="C58" s="1" t="s">
        <v>7</v>
      </c>
      <c r="D58" s="4">
        <v>1368</v>
      </c>
      <c r="E58" s="2">
        <v>29250</v>
      </c>
      <c r="F58" s="5">
        <v>125</v>
      </c>
      <c r="G58" s="6">
        <f t="shared" si="0"/>
        <v>169.95250000000001</v>
      </c>
      <c r="H58" s="3">
        <v>124</v>
      </c>
      <c r="I58" s="11" t="str">
        <f t="shared" si="1"/>
        <v>−</v>
      </c>
      <c r="J58" s="1" t="str">
        <f t="shared" si="2"/>
        <v/>
      </c>
      <c r="K58" s="1" t="str">
        <f>IF(E58&gt;O$5,"",IF(PW!H58&gt;O$6,"","*"))</f>
        <v/>
      </c>
      <c r="P58" s="40"/>
      <c r="T58" s="40"/>
    </row>
    <row r="59" spans="1:20" ht="19.149999999999999" customHeight="1" x14ac:dyDescent="0.25">
      <c r="A59" s="1" t="s">
        <v>57</v>
      </c>
      <c r="B59" s="1" t="s">
        <v>62</v>
      </c>
      <c r="C59" s="1" t="s">
        <v>63</v>
      </c>
      <c r="D59" s="4">
        <v>1598</v>
      </c>
      <c r="E59" s="2">
        <v>24230</v>
      </c>
      <c r="F59" s="5">
        <v>88</v>
      </c>
      <c r="G59" s="6">
        <f t="shared" si="0"/>
        <v>119.64656000000001</v>
      </c>
      <c r="H59" s="3">
        <v>124</v>
      </c>
      <c r="I59" s="11" t="str">
        <f t="shared" si="1"/>
        <v>−</v>
      </c>
      <c r="J59" s="1" t="str">
        <f t="shared" si="2"/>
        <v/>
      </c>
      <c r="K59" s="1" t="str">
        <f>IF(E59&gt;O$5,"",IF(PW!H59&gt;O$6,"","*"))</f>
        <v/>
      </c>
      <c r="P59" s="40"/>
      <c r="T59" s="40"/>
    </row>
    <row r="60" spans="1:20" ht="19.149999999999999" customHeight="1" x14ac:dyDescent="0.25">
      <c r="A60" s="1" t="s">
        <v>72</v>
      </c>
      <c r="B60" s="1" t="s">
        <v>73</v>
      </c>
      <c r="C60" s="1" t="s">
        <v>74</v>
      </c>
      <c r="D60" s="4">
        <v>1997</v>
      </c>
      <c r="E60" s="2">
        <v>29650</v>
      </c>
      <c r="F60" s="5">
        <v>110</v>
      </c>
      <c r="G60" s="6">
        <f t="shared" si="0"/>
        <v>149.5582</v>
      </c>
      <c r="H60" s="3">
        <v>124</v>
      </c>
      <c r="I60" s="11" t="str">
        <f t="shared" si="1"/>
        <v>−</v>
      </c>
      <c r="J60" s="1" t="str">
        <f t="shared" si="2"/>
        <v/>
      </c>
      <c r="K60" s="1" t="str">
        <f>IF(E60&gt;O$5,"",IF(PW!H60&gt;O$6,"","*"))</f>
        <v/>
      </c>
      <c r="P60" s="40"/>
      <c r="T60" s="40"/>
    </row>
    <row r="61" spans="1:20" ht="19.149999999999999" customHeight="1" x14ac:dyDescent="0.25">
      <c r="A61" s="1" t="s">
        <v>50</v>
      </c>
      <c r="B61" s="1" t="s">
        <v>53</v>
      </c>
      <c r="C61" s="1" t="s">
        <v>54</v>
      </c>
      <c r="D61" s="4">
        <v>1598</v>
      </c>
      <c r="E61" s="2">
        <v>36100</v>
      </c>
      <c r="F61" s="5">
        <v>153</v>
      </c>
      <c r="G61" s="6">
        <f t="shared" si="0"/>
        <v>208.02186</v>
      </c>
      <c r="H61" s="3">
        <v>125</v>
      </c>
      <c r="I61" s="11" t="str">
        <f t="shared" si="1"/>
        <v>−</v>
      </c>
      <c r="J61" s="1" t="str">
        <f t="shared" si="2"/>
        <v/>
      </c>
      <c r="K61" s="1" t="str">
        <f>IF(E61&gt;O$5,"",IF(PW!H61&gt;O$6,"","*"))</f>
        <v/>
      </c>
      <c r="P61" s="40"/>
      <c r="T61" s="40"/>
    </row>
    <row r="62" spans="1:20" ht="19.149999999999999" customHeight="1" x14ac:dyDescent="0.25">
      <c r="A62" s="1" t="s">
        <v>196</v>
      </c>
      <c r="B62" s="1" t="s">
        <v>199</v>
      </c>
      <c r="C62" s="1" t="s">
        <v>200</v>
      </c>
      <c r="D62" s="4">
        <v>1968</v>
      </c>
      <c r="E62" s="2">
        <v>46150</v>
      </c>
      <c r="F62" s="5">
        <v>140</v>
      </c>
      <c r="G62" s="6">
        <f t="shared" si="0"/>
        <v>190.3468</v>
      </c>
      <c r="H62" s="3">
        <v>125</v>
      </c>
      <c r="I62" s="11" t="str">
        <f t="shared" si="1"/>
        <v>−</v>
      </c>
      <c r="J62" s="1" t="str">
        <f t="shared" si="2"/>
        <v/>
      </c>
      <c r="K62" s="1" t="str">
        <f>IF(E62&gt;O$5,"",IF(PW!H62&gt;O$6,"","*"))</f>
        <v/>
      </c>
      <c r="P62" s="40"/>
      <c r="T62" s="40"/>
    </row>
    <row r="63" spans="1:20" ht="19.149999999999999" customHeight="1" x14ac:dyDescent="0.25">
      <c r="A63" s="1" t="s">
        <v>72</v>
      </c>
      <c r="B63" s="1" t="s">
        <v>88</v>
      </c>
      <c r="C63" s="1" t="s">
        <v>79</v>
      </c>
      <c r="D63" s="4">
        <v>1997</v>
      </c>
      <c r="E63" s="2">
        <v>38700</v>
      </c>
      <c r="F63" s="5">
        <v>132</v>
      </c>
      <c r="G63" s="6">
        <f t="shared" si="0"/>
        <v>179.46984</v>
      </c>
      <c r="H63" s="3">
        <v>126</v>
      </c>
      <c r="I63" s="11" t="str">
        <f t="shared" si="1"/>
        <v>−</v>
      </c>
      <c r="J63" s="1" t="str">
        <f t="shared" si="2"/>
        <v/>
      </c>
      <c r="K63" s="1" t="str">
        <f>IF(E63&gt;O$5,"",IF(PW!H63&gt;O$6,"","*"))</f>
        <v/>
      </c>
      <c r="P63" s="40"/>
      <c r="T63" s="40"/>
    </row>
    <row r="64" spans="1:20" ht="19.149999999999999" customHeight="1" x14ac:dyDescent="0.25">
      <c r="A64" s="1" t="s">
        <v>8</v>
      </c>
      <c r="B64" s="1" t="s">
        <v>23</v>
      </c>
      <c r="C64" s="1" t="s">
        <v>13</v>
      </c>
      <c r="D64" s="4">
        <v>1968</v>
      </c>
      <c r="E64" s="2">
        <v>42900</v>
      </c>
      <c r="F64" s="5">
        <v>140</v>
      </c>
      <c r="G64" s="6">
        <f t="shared" si="0"/>
        <v>190.3468</v>
      </c>
      <c r="H64" s="3">
        <v>128</v>
      </c>
      <c r="I64" s="11" t="str">
        <f t="shared" si="1"/>
        <v>−</v>
      </c>
      <c r="J64" s="1" t="str">
        <f t="shared" si="2"/>
        <v/>
      </c>
      <c r="K64" s="1" t="str">
        <f>IF(E64&gt;O$5,"",IF(PW!H64&gt;O$6,"","*"))</f>
        <v/>
      </c>
      <c r="P64" s="40"/>
      <c r="T64" s="40"/>
    </row>
    <row r="65" spans="1:20" ht="19.149999999999999" customHeight="1" x14ac:dyDescent="0.25">
      <c r="A65" s="1" t="s">
        <v>8</v>
      </c>
      <c r="B65" s="1" t="s">
        <v>9</v>
      </c>
      <c r="C65" s="1" t="s">
        <v>10</v>
      </c>
      <c r="D65" s="4">
        <v>1798</v>
      </c>
      <c r="E65" s="2">
        <v>37250</v>
      </c>
      <c r="F65" s="5">
        <v>141</v>
      </c>
      <c r="G65" s="6">
        <f t="shared" si="0"/>
        <v>191.70642000000001</v>
      </c>
      <c r="H65" s="3">
        <v>129</v>
      </c>
      <c r="I65" s="11" t="str">
        <f t="shared" si="1"/>
        <v>−</v>
      </c>
      <c r="J65" s="1" t="str">
        <f t="shared" si="2"/>
        <v/>
      </c>
      <c r="K65" s="1" t="str">
        <f>IF(E65&gt;O$5,"",IF(PW!H65&gt;O$6,"","*"))</f>
        <v/>
      </c>
      <c r="P65" s="40"/>
      <c r="T65" s="40"/>
    </row>
    <row r="66" spans="1:20" ht="19.149999999999999" customHeight="1" x14ac:dyDescent="0.25">
      <c r="A66" s="1" t="s">
        <v>50</v>
      </c>
      <c r="B66" s="1" t="s">
        <v>51</v>
      </c>
      <c r="C66" s="1" t="s">
        <v>52</v>
      </c>
      <c r="D66" s="4">
        <v>1598</v>
      </c>
      <c r="E66" s="2">
        <v>29490</v>
      </c>
      <c r="F66" s="5">
        <v>121</v>
      </c>
      <c r="G66" s="6">
        <f t="shared" si="0"/>
        <v>164.51402000000002</v>
      </c>
      <c r="H66" s="3">
        <v>129</v>
      </c>
      <c r="I66" s="11" t="str">
        <f t="shared" si="1"/>
        <v>−</v>
      </c>
      <c r="J66" s="1" t="str">
        <f t="shared" si="2"/>
        <v/>
      </c>
      <c r="K66" s="1" t="str">
        <f>IF(E66&gt;O$5,"",IF(PW!H66&gt;O$6,"","*"))</f>
        <v/>
      </c>
      <c r="P66" s="40"/>
      <c r="T66" s="40"/>
    </row>
    <row r="67" spans="1:20" ht="19.149999999999999" customHeight="1" x14ac:dyDescent="0.25">
      <c r="A67" s="1" t="s">
        <v>72</v>
      </c>
      <c r="B67" s="1" t="s">
        <v>81</v>
      </c>
      <c r="C67" s="1" t="s">
        <v>74</v>
      </c>
      <c r="D67" s="4">
        <v>1997</v>
      </c>
      <c r="E67" s="2">
        <v>30650</v>
      </c>
      <c r="F67" s="5">
        <v>110</v>
      </c>
      <c r="G67" s="6">
        <f t="shared" si="0"/>
        <v>149.5582</v>
      </c>
      <c r="H67" s="3">
        <v>129</v>
      </c>
      <c r="I67" s="11" t="str">
        <f t="shared" si="1"/>
        <v>−</v>
      </c>
      <c r="J67" s="1" t="str">
        <f t="shared" si="2"/>
        <v/>
      </c>
      <c r="K67" s="1" t="str">
        <f>IF(E67&gt;O$5,"",IF(PW!H67&gt;O$6,"","*"))</f>
        <v/>
      </c>
      <c r="P67" s="40"/>
      <c r="T67" s="40"/>
    </row>
    <row r="68" spans="1:20" ht="19.149999999999999" customHeight="1" x14ac:dyDescent="0.25">
      <c r="A68" s="1" t="s">
        <v>72</v>
      </c>
      <c r="B68" s="1" t="s">
        <v>82</v>
      </c>
      <c r="C68" s="1" t="s">
        <v>83</v>
      </c>
      <c r="D68" s="4">
        <v>1499</v>
      </c>
      <c r="E68" s="2">
        <v>30520</v>
      </c>
      <c r="F68" s="5">
        <v>88</v>
      </c>
      <c r="G68" s="6">
        <f t="shared" si="0"/>
        <v>119.64656000000001</v>
      </c>
      <c r="H68" s="3">
        <v>129</v>
      </c>
      <c r="I68" s="11" t="str">
        <f t="shared" si="1"/>
        <v>−</v>
      </c>
      <c r="J68" s="1" t="str">
        <f t="shared" si="2"/>
        <v/>
      </c>
      <c r="K68" s="1" t="str">
        <f>IF(E68&gt;O$5,"",IF(PW!H68&gt;O$6,"","*"))</f>
        <v/>
      </c>
      <c r="P68" s="40"/>
      <c r="T68" s="40"/>
    </row>
    <row r="69" spans="1:20" ht="19.149999999999999" customHeight="1" x14ac:dyDescent="0.25">
      <c r="A69" s="1" t="s">
        <v>106</v>
      </c>
      <c r="B69" s="1" t="s">
        <v>114</v>
      </c>
      <c r="C69" s="1" t="s">
        <v>113</v>
      </c>
      <c r="D69" s="4">
        <v>1995</v>
      </c>
      <c r="E69" s="2">
        <v>42400</v>
      </c>
      <c r="F69" s="5">
        <v>140</v>
      </c>
      <c r="G69" s="6">
        <f t="shared" ref="G69:G100" si="3">F69*O$2</f>
        <v>190.3468</v>
      </c>
      <c r="H69" s="3">
        <v>129</v>
      </c>
      <c r="I69" s="11" t="str">
        <f t="shared" ref="I69:I100" si="4">VLOOKUP(H69,R$2:S$7,2,TRUE)</f>
        <v>−</v>
      </c>
      <c r="J69" s="1" t="str">
        <f t="shared" ref="J69:J100" si="5">IF(AND(E69&lt;=O$5,H69&lt;=O$6),"*","")</f>
        <v/>
      </c>
      <c r="K69" s="1" t="str">
        <f>IF(E69&gt;O$5,"",IF(PW!H69&gt;O$6,"","*"))</f>
        <v/>
      </c>
      <c r="P69" s="40"/>
      <c r="T69" s="40"/>
    </row>
    <row r="70" spans="1:20" ht="19.149999999999999" customHeight="1" x14ac:dyDescent="0.25">
      <c r="A70" s="1" t="s">
        <v>136</v>
      </c>
      <c r="B70" s="1" t="s">
        <v>141</v>
      </c>
      <c r="C70" s="1" t="s">
        <v>142</v>
      </c>
      <c r="D70" s="4">
        <v>1598</v>
      </c>
      <c r="E70" s="2">
        <v>25200</v>
      </c>
      <c r="F70" s="5">
        <v>121</v>
      </c>
      <c r="G70" s="6">
        <f t="shared" si="3"/>
        <v>164.51402000000002</v>
      </c>
      <c r="H70" s="3">
        <v>129</v>
      </c>
      <c r="I70" s="11" t="str">
        <f t="shared" si="4"/>
        <v>−</v>
      </c>
      <c r="J70" s="1" t="str">
        <f t="shared" si="5"/>
        <v/>
      </c>
      <c r="K70" s="1" t="str">
        <f>IF(E70&gt;O$5,"",IF(PW!H70&gt;O$6,"","*"))</f>
        <v/>
      </c>
      <c r="P70" s="40"/>
      <c r="T70" s="40"/>
    </row>
    <row r="71" spans="1:20" ht="19.149999999999999" customHeight="1" x14ac:dyDescent="0.25">
      <c r="A71" s="1" t="s">
        <v>136</v>
      </c>
      <c r="B71" s="1" t="s">
        <v>143</v>
      </c>
      <c r="C71" s="1" t="s">
        <v>144</v>
      </c>
      <c r="D71" s="4">
        <v>1598</v>
      </c>
      <c r="E71" s="2">
        <v>35900</v>
      </c>
      <c r="F71" s="5">
        <v>121</v>
      </c>
      <c r="G71" s="6">
        <f t="shared" si="3"/>
        <v>164.51402000000002</v>
      </c>
      <c r="H71" s="3">
        <v>129</v>
      </c>
      <c r="I71" s="11" t="str">
        <f t="shared" si="4"/>
        <v>−</v>
      </c>
      <c r="J71" s="1" t="str">
        <f t="shared" si="5"/>
        <v/>
      </c>
      <c r="K71" s="1" t="str">
        <f>IF(E71&gt;O$5,"",IF(PW!H71&gt;O$6,"","*"))</f>
        <v/>
      </c>
      <c r="P71" s="40"/>
      <c r="T71" s="40"/>
    </row>
    <row r="72" spans="1:20" ht="19.149999999999999" customHeight="1" x14ac:dyDescent="0.25">
      <c r="A72" s="1" t="s">
        <v>152</v>
      </c>
      <c r="B72" s="1" t="s">
        <v>168</v>
      </c>
      <c r="C72" s="1" t="s">
        <v>164</v>
      </c>
      <c r="D72" s="4">
        <v>1197</v>
      </c>
      <c r="E72" s="2">
        <v>27100</v>
      </c>
      <c r="F72" s="5">
        <v>97</v>
      </c>
      <c r="G72" s="6">
        <f t="shared" si="3"/>
        <v>131.88314</v>
      </c>
      <c r="H72" s="3">
        <v>129</v>
      </c>
      <c r="I72" s="11" t="str">
        <f t="shared" si="4"/>
        <v>−</v>
      </c>
      <c r="J72" s="1" t="str">
        <f t="shared" si="5"/>
        <v/>
      </c>
      <c r="K72" s="1" t="str">
        <f>IF(E72&gt;O$5,"",IF(PW!H72&gt;O$6,"","*"))</f>
        <v/>
      </c>
      <c r="P72" s="40"/>
      <c r="T72" s="40"/>
    </row>
    <row r="73" spans="1:20" ht="19.149999999999999" customHeight="1" x14ac:dyDescent="0.25">
      <c r="A73" s="1" t="s">
        <v>196</v>
      </c>
      <c r="B73" s="1" t="s">
        <v>197</v>
      </c>
      <c r="C73" s="1" t="s">
        <v>198</v>
      </c>
      <c r="D73" s="4">
        <v>1798</v>
      </c>
      <c r="E73" s="2">
        <v>26410</v>
      </c>
      <c r="F73" s="5">
        <v>141</v>
      </c>
      <c r="G73" s="6">
        <f t="shared" si="3"/>
        <v>191.70642000000001</v>
      </c>
      <c r="H73" s="3">
        <v>129</v>
      </c>
      <c r="I73" s="11" t="str">
        <f t="shared" si="4"/>
        <v>−</v>
      </c>
      <c r="J73" s="1" t="str">
        <f t="shared" si="5"/>
        <v/>
      </c>
      <c r="K73" s="1" t="str">
        <f>IF(E73&gt;O$5,"",IF(PW!H73&gt;O$6,"","*"))</f>
        <v/>
      </c>
      <c r="P73" s="40"/>
      <c r="T73" s="40"/>
    </row>
    <row r="74" spans="1:20" ht="19.149999999999999" customHeight="1" x14ac:dyDescent="0.25">
      <c r="A74" s="1" t="s">
        <v>152</v>
      </c>
      <c r="B74" s="1" t="s">
        <v>169</v>
      </c>
      <c r="C74" s="1" t="s">
        <v>158</v>
      </c>
      <c r="D74" s="4">
        <v>1618</v>
      </c>
      <c r="E74" s="2">
        <v>36400</v>
      </c>
      <c r="F74" s="5">
        <v>147</v>
      </c>
      <c r="G74" s="6">
        <f t="shared" si="3"/>
        <v>199.86414000000002</v>
      </c>
      <c r="H74" s="3">
        <v>130</v>
      </c>
      <c r="I74" s="11" t="str">
        <f t="shared" si="4"/>
        <v>−</v>
      </c>
      <c r="J74" s="1" t="str">
        <f t="shared" si="5"/>
        <v/>
      </c>
      <c r="K74" s="1" t="str">
        <f>IF(E74&gt;O$5,"",IF(PW!H74&gt;O$6,"","*"))</f>
        <v/>
      </c>
      <c r="P74" s="40"/>
      <c r="T74" s="40"/>
    </row>
    <row r="75" spans="1:20" ht="19.149999999999999" customHeight="1" x14ac:dyDescent="0.25">
      <c r="A75" s="1" t="s">
        <v>32</v>
      </c>
      <c r="B75" s="1" t="s">
        <v>41</v>
      </c>
      <c r="C75" s="1" t="s">
        <v>42</v>
      </c>
      <c r="D75" s="4">
        <v>1560</v>
      </c>
      <c r="E75" s="2">
        <v>27000</v>
      </c>
      <c r="F75" s="5">
        <v>84</v>
      </c>
      <c r="G75" s="6">
        <f t="shared" si="3"/>
        <v>114.20808000000001</v>
      </c>
      <c r="H75" s="3">
        <v>132</v>
      </c>
      <c r="I75" s="11" t="str">
        <f t="shared" si="4"/>
        <v>−</v>
      </c>
      <c r="J75" s="1" t="str">
        <f t="shared" si="5"/>
        <v/>
      </c>
      <c r="K75" s="1" t="str">
        <f>IF(E75&gt;O$5,"",IF(PW!H75&gt;O$6,"","*"))</f>
        <v/>
      </c>
      <c r="P75" s="40"/>
      <c r="T75" s="40"/>
    </row>
    <row r="76" spans="1:20" ht="19.149999999999999" customHeight="1" x14ac:dyDescent="0.25">
      <c r="A76" s="1" t="s">
        <v>125</v>
      </c>
      <c r="B76" s="1" t="s">
        <v>135</v>
      </c>
      <c r="C76" s="1" t="s">
        <v>130</v>
      </c>
      <c r="D76" s="4">
        <v>1598</v>
      </c>
      <c r="E76" s="2">
        <v>29650</v>
      </c>
      <c r="F76" s="5">
        <v>100</v>
      </c>
      <c r="G76" s="6">
        <f t="shared" si="3"/>
        <v>135.96200000000002</v>
      </c>
      <c r="H76" s="3">
        <v>132</v>
      </c>
      <c r="I76" s="11" t="str">
        <f t="shared" si="4"/>
        <v>−</v>
      </c>
      <c r="J76" s="1" t="str">
        <f t="shared" si="5"/>
        <v/>
      </c>
      <c r="K76" s="1" t="str">
        <f>IF(E76&gt;O$5,"",IF(PW!H76&gt;O$6,"","*"))</f>
        <v/>
      </c>
      <c r="P76" s="40"/>
      <c r="T76" s="40"/>
    </row>
    <row r="77" spans="1:20" ht="19.149999999999999" customHeight="1" x14ac:dyDescent="0.25">
      <c r="A77" s="1" t="s">
        <v>136</v>
      </c>
      <c r="B77" s="1" t="s">
        <v>147</v>
      </c>
      <c r="C77" s="1" t="s">
        <v>148</v>
      </c>
      <c r="D77" s="4">
        <v>1560</v>
      </c>
      <c r="E77" s="2">
        <v>32200</v>
      </c>
      <c r="F77" s="5">
        <v>84</v>
      </c>
      <c r="G77" s="6">
        <f t="shared" si="3"/>
        <v>114.20808000000001</v>
      </c>
      <c r="H77" s="3">
        <v>132</v>
      </c>
      <c r="I77" s="11" t="str">
        <f t="shared" si="4"/>
        <v>−</v>
      </c>
      <c r="J77" s="1" t="str">
        <f t="shared" si="5"/>
        <v/>
      </c>
      <c r="K77" s="1" t="str">
        <f>IF(E77&gt;O$5,"",IF(PW!H77&gt;O$6,"","*"))</f>
        <v/>
      </c>
      <c r="P77" s="40"/>
      <c r="T77" s="40"/>
    </row>
    <row r="78" spans="1:20" ht="19.149999999999999" customHeight="1" x14ac:dyDescent="0.25">
      <c r="A78" s="1" t="s">
        <v>125</v>
      </c>
      <c r="B78" s="1" t="s">
        <v>131</v>
      </c>
      <c r="C78" s="1" t="s">
        <v>132</v>
      </c>
      <c r="D78" s="4">
        <v>1364</v>
      </c>
      <c r="E78" s="2">
        <v>21050</v>
      </c>
      <c r="F78" s="5">
        <v>110</v>
      </c>
      <c r="G78" s="6">
        <f t="shared" si="3"/>
        <v>149.5582</v>
      </c>
      <c r="H78" s="3">
        <v>133</v>
      </c>
      <c r="I78" s="11" t="str">
        <f t="shared" si="4"/>
        <v>−</v>
      </c>
      <c r="J78" s="1" t="str">
        <f t="shared" si="5"/>
        <v/>
      </c>
      <c r="K78" s="1" t="str">
        <f>IF(E78&gt;O$5,"",IF(PW!H78&gt;O$6,"","*"))</f>
        <v/>
      </c>
      <c r="P78" s="40"/>
      <c r="T78" s="40"/>
    </row>
    <row r="79" spans="1:20" ht="19.149999999999999" customHeight="1" x14ac:dyDescent="0.25">
      <c r="A79" s="1" t="s">
        <v>57</v>
      </c>
      <c r="B79" s="1" t="s">
        <v>58</v>
      </c>
      <c r="C79" s="1" t="s">
        <v>59</v>
      </c>
      <c r="D79" s="4">
        <v>1368</v>
      </c>
      <c r="E79" s="2">
        <v>33150</v>
      </c>
      <c r="F79" s="5">
        <v>121</v>
      </c>
      <c r="G79" s="6">
        <f t="shared" si="3"/>
        <v>164.51402000000002</v>
      </c>
      <c r="H79" s="3">
        <v>134</v>
      </c>
      <c r="I79" s="11" t="str">
        <f t="shared" si="4"/>
        <v>−</v>
      </c>
      <c r="J79" s="1" t="str">
        <f t="shared" si="5"/>
        <v/>
      </c>
      <c r="K79" s="1" t="str">
        <f>IF(E79&gt;O$5,"",IF(PW!H79&gt;O$6,"","*"))</f>
        <v/>
      </c>
      <c r="P79" s="40"/>
      <c r="T79" s="40"/>
    </row>
    <row r="80" spans="1:20" ht="19.149999999999999" customHeight="1" x14ac:dyDescent="0.25">
      <c r="A80" s="1" t="s">
        <v>72</v>
      </c>
      <c r="B80" s="1" t="s">
        <v>89</v>
      </c>
      <c r="C80" s="1" t="s">
        <v>74</v>
      </c>
      <c r="D80" s="4">
        <v>1997</v>
      </c>
      <c r="E80" s="2">
        <v>42400</v>
      </c>
      <c r="F80" s="5">
        <v>132</v>
      </c>
      <c r="G80" s="6">
        <f t="shared" si="3"/>
        <v>179.46984</v>
      </c>
      <c r="H80" s="3">
        <v>134</v>
      </c>
      <c r="I80" s="11" t="str">
        <f t="shared" si="4"/>
        <v>−</v>
      </c>
      <c r="J80" s="1" t="str">
        <f t="shared" si="5"/>
        <v/>
      </c>
      <c r="K80" s="1" t="str">
        <f>IF(E80&gt;O$5,"",IF(PW!H80&gt;O$6,"","*"))</f>
        <v/>
      </c>
      <c r="P80" s="40"/>
      <c r="T80" s="40"/>
    </row>
    <row r="81" spans="1:20" ht="19.149999999999999" customHeight="1" x14ac:dyDescent="0.25">
      <c r="A81" s="1" t="s">
        <v>72</v>
      </c>
      <c r="B81" s="1" t="s">
        <v>86</v>
      </c>
      <c r="C81" s="1" t="s">
        <v>87</v>
      </c>
      <c r="D81" s="4">
        <v>1997</v>
      </c>
      <c r="E81" s="2">
        <v>33000</v>
      </c>
      <c r="F81" s="5">
        <v>110</v>
      </c>
      <c r="G81" s="6">
        <f t="shared" si="3"/>
        <v>149.5582</v>
      </c>
      <c r="H81" s="3">
        <v>134</v>
      </c>
      <c r="I81" s="11" t="str">
        <f t="shared" si="4"/>
        <v>−</v>
      </c>
      <c r="J81" s="1" t="str">
        <f t="shared" si="5"/>
        <v/>
      </c>
      <c r="K81" s="1" t="str">
        <f>IF(E81&gt;O$5,"",IF(PW!H81&gt;O$6,"","*"))</f>
        <v/>
      </c>
      <c r="P81" s="40"/>
      <c r="T81" s="40"/>
    </row>
    <row r="82" spans="1:20" ht="19.149999999999999" customHeight="1" x14ac:dyDescent="0.25">
      <c r="A82" s="1" t="s">
        <v>115</v>
      </c>
      <c r="B82" s="1" t="s">
        <v>122</v>
      </c>
      <c r="C82" s="1" t="s">
        <v>123</v>
      </c>
      <c r="D82" s="4">
        <v>1618</v>
      </c>
      <c r="E82" s="2">
        <v>27930</v>
      </c>
      <c r="F82" s="5">
        <v>140</v>
      </c>
      <c r="G82" s="6">
        <f t="shared" si="3"/>
        <v>190.3468</v>
      </c>
      <c r="H82" s="3">
        <v>134</v>
      </c>
      <c r="I82" s="11" t="str">
        <f t="shared" si="4"/>
        <v>−</v>
      </c>
      <c r="J82" s="1" t="str">
        <f t="shared" si="5"/>
        <v/>
      </c>
      <c r="K82" s="1" t="str">
        <f>IF(E82&gt;O$5,"",IF(PW!H82&gt;O$6,"","*"))</f>
        <v/>
      </c>
      <c r="P82" s="40"/>
      <c r="T82" s="40"/>
    </row>
    <row r="83" spans="1:20" ht="19.149999999999999" customHeight="1" x14ac:dyDescent="0.25">
      <c r="A83" s="1" t="s">
        <v>115</v>
      </c>
      <c r="B83" s="1" t="s">
        <v>124</v>
      </c>
      <c r="C83" s="1" t="s">
        <v>123</v>
      </c>
      <c r="D83" s="4">
        <v>1618</v>
      </c>
      <c r="E83" s="2">
        <v>30270</v>
      </c>
      <c r="F83" s="5">
        <v>120</v>
      </c>
      <c r="G83" s="6">
        <f t="shared" si="3"/>
        <v>163.15440000000001</v>
      </c>
      <c r="H83" s="3">
        <v>134</v>
      </c>
      <c r="I83" s="11" t="str">
        <f t="shared" si="4"/>
        <v>−</v>
      </c>
      <c r="J83" s="1" t="str">
        <f t="shared" si="5"/>
        <v/>
      </c>
      <c r="K83" s="1" t="str">
        <f>IF(E83&gt;O$5,"",IF(PW!H83&gt;O$6,"","*"))</f>
        <v/>
      </c>
      <c r="P83" s="40"/>
      <c r="T83" s="40"/>
    </row>
    <row r="84" spans="1:20" ht="19.149999999999999" customHeight="1" x14ac:dyDescent="0.25">
      <c r="A84" s="1" t="s">
        <v>136</v>
      </c>
      <c r="B84" s="1" t="s">
        <v>151</v>
      </c>
      <c r="C84" s="1" t="s">
        <v>144</v>
      </c>
      <c r="D84" s="4">
        <v>1598</v>
      </c>
      <c r="E84" s="2">
        <v>35000</v>
      </c>
      <c r="F84" s="5">
        <v>121</v>
      </c>
      <c r="G84" s="6">
        <f t="shared" si="3"/>
        <v>164.51402000000002</v>
      </c>
      <c r="H84" s="3">
        <v>134</v>
      </c>
      <c r="I84" s="11" t="str">
        <f t="shared" si="4"/>
        <v>−</v>
      </c>
      <c r="J84" s="1" t="str">
        <f t="shared" si="5"/>
        <v/>
      </c>
      <c r="K84" s="1" t="str">
        <f>IF(E84&gt;O$5,"",IF(PW!H84&gt;O$6,"","*"))</f>
        <v/>
      </c>
      <c r="P84" s="40"/>
      <c r="T84" s="40"/>
    </row>
    <row r="85" spans="1:20" ht="19.149999999999999" customHeight="1" x14ac:dyDescent="0.25">
      <c r="A85" s="1" t="s">
        <v>152</v>
      </c>
      <c r="B85" s="1" t="s">
        <v>166</v>
      </c>
      <c r="C85" s="1" t="s">
        <v>167</v>
      </c>
      <c r="D85" s="4">
        <v>1618</v>
      </c>
      <c r="E85" s="2">
        <v>31900</v>
      </c>
      <c r="F85" s="5">
        <v>151</v>
      </c>
      <c r="G85" s="6">
        <f t="shared" si="3"/>
        <v>205.30262000000002</v>
      </c>
      <c r="H85" s="3">
        <v>134</v>
      </c>
      <c r="I85" s="11" t="str">
        <f t="shared" si="4"/>
        <v>−</v>
      </c>
      <c r="J85" s="1" t="str">
        <f t="shared" si="5"/>
        <v/>
      </c>
      <c r="K85" s="1" t="str">
        <f>IF(E85&gt;O$5,"",IF(PW!H85&gt;O$6,"","*"))</f>
        <v/>
      </c>
      <c r="P85" s="40"/>
      <c r="T85" s="40"/>
    </row>
    <row r="86" spans="1:20" ht="19.149999999999999" customHeight="1" x14ac:dyDescent="0.25">
      <c r="A86" s="1" t="s">
        <v>152</v>
      </c>
      <c r="B86" s="1" t="s">
        <v>163</v>
      </c>
      <c r="C86" s="1" t="s">
        <v>165</v>
      </c>
      <c r="D86" s="4">
        <v>1618</v>
      </c>
      <c r="E86" s="2">
        <v>30200</v>
      </c>
      <c r="F86" s="5">
        <v>120</v>
      </c>
      <c r="G86" s="6">
        <f t="shared" si="3"/>
        <v>163.15440000000001</v>
      </c>
      <c r="H86" s="3">
        <v>134</v>
      </c>
      <c r="I86" s="11" t="str">
        <f t="shared" si="4"/>
        <v>−</v>
      </c>
      <c r="J86" s="1" t="str">
        <f t="shared" si="5"/>
        <v/>
      </c>
      <c r="K86" s="1" t="str">
        <f>IF(E86&gt;O$5,"",IF(PW!H86&gt;O$6,"","*"))</f>
        <v/>
      </c>
      <c r="P86" s="40"/>
      <c r="T86" s="40"/>
    </row>
    <row r="87" spans="1:20" ht="19.149999999999999" customHeight="1" x14ac:dyDescent="0.25">
      <c r="A87" s="1" t="s">
        <v>172</v>
      </c>
      <c r="B87" s="1" t="s">
        <v>173</v>
      </c>
      <c r="C87" s="1" t="s">
        <v>174</v>
      </c>
      <c r="D87" s="4">
        <v>1968</v>
      </c>
      <c r="E87" s="2">
        <v>41050</v>
      </c>
      <c r="F87" s="5">
        <v>140</v>
      </c>
      <c r="G87" s="6">
        <f t="shared" si="3"/>
        <v>190.3468</v>
      </c>
      <c r="H87" s="3">
        <v>135</v>
      </c>
      <c r="I87" s="11" t="str">
        <f t="shared" si="4"/>
        <v>−</v>
      </c>
      <c r="J87" s="1" t="str">
        <f t="shared" si="5"/>
        <v/>
      </c>
      <c r="K87" s="1" t="str">
        <f>IF(E87&gt;O$5,"",IF(PW!H87&gt;O$6,"","*"))</f>
        <v/>
      </c>
      <c r="P87" s="40"/>
      <c r="T87" s="40"/>
    </row>
    <row r="88" spans="1:20" ht="19.149999999999999" customHeight="1" x14ac:dyDescent="0.25">
      <c r="A88" s="1" t="s">
        <v>152</v>
      </c>
      <c r="B88" s="1" t="s">
        <v>161</v>
      </c>
      <c r="C88" s="1" t="s">
        <v>162</v>
      </c>
      <c r="D88" s="4">
        <v>1197</v>
      </c>
      <c r="E88" s="2">
        <v>28900</v>
      </c>
      <c r="F88" s="5">
        <v>97</v>
      </c>
      <c r="G88" s="6">
        <f t="shared" si="3"/>
        <v>131.88314</v>
      </c>
      <c r="H88" s="3">
        <v>136</v>
      </c>
      <c r="I88" s="11" t="str">
        <f t="shared" si="4"/>
        <v>−</v>
      </c>
      <c r="J88" s="1" t="str">
        <f t="shared" si="5"/>
        <v/>
      </c>
      <c r="K88" s="1" t="str">
        <f>IF(E88&gt;O$5,"",IF(PW!H88&gt;O$6,"","*"))</f>
        <v/>
      </c>
      <c r="P88" s="40"/>
      <c r="T88" s="40"/>
    </row>
    <row r="89" spans="1:20" ht="19.149999999999999" customHeight="1" x14ac:dyDescent="0.25">
      <c r="A89" s="1" t="s">
        <v>72</v>
      </c>
      <c r="B89" s="1" t="s">
        <v>80</v>
      </c>
      <c r="C89" s="1" t="s">
        <v>74</v>
      </c>
      <c r="D89" s="4">
        <v>1997</v>
      </c>
      <c r="E89" s="2">
        <v>46500</v>
      </c>
      <c r="F89" s="5">
        <v>132</v>
      </c>
      <c r="G89" s="6">
        <f t="shared" si="3"/>
        <v>179.46984</v>
      </c>
      <c r="H89" s="3">
        <v>137</v>
      </c>
      <c r="I89" s="11" t="str">
        <f t="shared" si="4"/>
        <v>−</v>
      </c>
      <c r="J89" s="1" t="str">
        <f t="shared" si="5"/>
        <v/>
      </c>
      <c r="K89" s="1" t="str">
        <f>IF(E89&gt;O$5,"",IF(PW!H89&gt;O$6,"","*"))</f>
        <v/>
      </c>
      <c r="P89" s="40"/>
      <c r="T89" s="40"/>
    </row>
    <row r="90" spans="1:20" ht="19.149999999999999" customHeight="1" x14ac:dyDescent="0.25">
      <c r="A90" s="1" t="s">
        <v>191</v>
      </c>
      <c r="B90" s="1" t="s">
        <v>192</v>
      </c>
      <c r="C90" s="1" t="s">
        <v>193</v>
      </c>
      <c r="D90" s="4">
        <v>1969</v>
      </c>
      <c r="E90" s="2">
        <v>46350</v>
      </c>
      <c r="F90" s="5">
        <v>180</v>
      </c>
      <c r="G90" s="6">
        <f t="shared" si="3"/>
        <v>244.73160000000001</v>
      </c>
      <c r="H90" s="3">
        <v>137</v>
      </c>
      <c r="I90" s="11" t="str">
        <f t="shared" si="4"/>
        <v>−</v>
      </c>
      <c r="J90" s="1" t="str">
        <f t="shared" si="5"/>
        <v/>
      </c>
      <c r="K90" s="1" t="str">
        <f>IF(E90&gt;O$5,"",IF(PW!H90&gt;O$6,"","*"))</f>
        <v/>
      </c>
      <c r="P90" s="40"/>
      <c r="T90" s="40"/>
    </row>
    <row r="91" spans="1:20" ht="19.149999999999999" customHeight="1" x14ac:dyDescent="0.25">
      <c r="A91" s="1" t="s">
        <v>50</v>
      </c>
      <c r="B91" s="1" t="s">
        <v>55</v>
      </c>
      <c r="C91" s="1" t="s">
        <v>56</v>
      </c>
      <c r="D91" s="4">
        <v>1598</v>
      </c>
      <c r="E91" s="2">
        <v>34750</v>
      </c>
      <c r="F91" s="5">
        <v>155</v>
      </c>
      <c r="G91" s="6">
        <f t="shared" si="3"/>
        <v>210.74110000000002</v>
      </c>
      <c r="H91" s="3">
        <v>138</v>
      </c>
      <c r="I91" s="11" t="str">
        <f t="shared" si="4"/>
        <v>−</v>
      </c>
      <c r="J91" s="1" t="str">
        <f t="shared" si="5"/>
        <v/>
      </c>
      <c r="K91" s="1" t="str">
        <f>IF(E91&gt;O$5,"",IF(PW!H91&gt;O$6,"","*"))</f>
        <v/>
      </c>
      <c r="P91" s="40"/>
      <c r="T91" s="40"/>
    </row>
    <row r="92" spans="1:20" ht="19.149999999999999" customHeight="1" x14ac:dyDescent="0.25">
      <c r="A92" s="1" t="s">
        <v>115</v>
      </c>
      <c r="B92" s="1" t="s">
        <v>116</v>
      </c>
      <c r="C92" s="1" t="s">
        <v>117</v>
      </c>
      <c r="D92" s="4">
        <v>1598</v>
      </c>
      <c r="E92" s="2">
        <v>17990</v>
      </c>
      <c r="F92" s="5">
        <v>69</v>
      </c>
      <c r="G92" s="6">
        <f t="shared" si="3"/>
        <v>93.813780000000008</v>
      </c>
      <c r="H92" s="3">
        <v>138</v>
      </c>
      <c r="I92" s="11" t="str">
        <f t="shared" si="4"/>
        <v>−</v>
      </c>
      <c r="J92" s="1" t="str">
        <f t="shared" si="5"/>
        <v/>
      </c>
      <c r="K92" s="1" t="str">
        <f>IF(E92&gt;O$5,"",IF(PW!H92&gt;O$6,"","*"))</f>
        <v/>
      </c>
      <c r="P92" s="40"/>
      <c r="T92" s="40"/>
    </row>
    <row r="93" spans="1:20" ht="19.149999999999999" customHeight="1" x14ac:dyDescent="0.25">
      <c r="A93" s="1" t="s">
        <v>8</v>
      </c>
      <c r="B93" s="1" t="s">
        <v>17</v>
      </c>
      <c r="C93" s="1" t="s">
        <v>15</v>
      </c>
      <c r="D93" s="4">
        <v>2967</v>
      </c>
      <c r="E93" s="2">
        <v>69250</v>
      </c>
      <c r="F93" s="5">
        <v>200</v>
      </c>
      <c r="G93" s="6">
        <f t="shared" si="3"/>
        <v>271.92400000000004</v>
      </c>
      <c r="H93" s="3">
        <v>139</v>
      </c>
      <c r="I93" s="11" t="str">
        <f t="shared" si="4"/>
        <v>−</v>
      </c>
      <c r="J93" s="1" t="str">
        <f t="shared" si="5"/>
        <v/>
      </c>
      <c r="K93" s="1" t="str">
        <f>IF(E93&gt;O$5,"",IF(PW!H93&gt;O$6,"","*"))</f>
        <v/>
      </c>
      <c r="P93" s="40"/>
      <c r="T93" s="40"/>
    </row>
    <row r="94" spans="1:20" ht="19.149999999999999" customHeight="1" x14ac:dyDescent="0.25">
      <c r="A94" s="1" t="s">
        <v>30</v>
      </c>
      <c r="B94" s="1" t="s">
        <v>27</v>
      </c>
      <c r="C94" s="1" t="s">
        <v>31</v>
      </c>
      <c r="D94" s="4">
        <v>2993</v>
      </c>
      <c r="E94" s="2">
        <v>63400</v>
      </c>
      <c r="F94" s="5">
        <v>257</v>
      </c>
      <c r="G94" s="6">
        <f t="shared" si="3"/>
        <v>349.42234000000002</v>
      </c>
      <c r="H94" s="3">
        <v>139</v>
      </c>
      <c r="I94" s="11" t="str">
        <f t="shared" si="4"/>
        <v>−</v>
      </c>
      <c r="J94" s="1" t="str">
        <f t="shared" si="5"/>
        <v/>
      </c>
      <c r="K94" s="1" t="str">
        <f>IF(E94&gt;O$5,"",IF(PW!H94&gt;O$6,"","*"))</f>
        <v/>
      </c>
      <c r="P94" s="40"/>
      <c r="T94" s="40"/>
    </row>
    <row r="95" spans="1:20" ht="19.149999999999999" customHeight="1" x14ac:dyDescent="0.25">
      <c r="A95" s="1" t="s">
        <v>92</v>
      </c>
      <c r="B95" s="1" t="s">
        <v>93</v>
      </c>
      <c r="C95" s="1" t="s">
        <v>94</v>
      </c>
      <c r="D95" s="4">
        <v>1999</v>
      </c>
      <c r="E95" s="2">
        <v>46000</v>
      </c>
      <c r="F95" s="5">
        <v>132</v>
      </c>
      <c r="G95" s="6">
        <f t="shared" si="3"/>
        <v>179.46984</v>
      </c>
      <c r="H95" s="3">
        <v>139</v>
      </c>
      <c r="I95" s="11" t="str">
        <f t="shared" si="4"/>
        <v>−</v>
      </c>
      <c r="J95" s="1" t="str">
        <f t="shared" si="5"/>
        <v/>
      </c>
      <c r="K95" s="1" t="str">
        <f>IF(E95&gt;O$5,"",IF(PW!H95&gt;O$6,"","*"))</f>
        <v/>
      </c>
      <c r="P95" s="40"/>
      <c r="T95" s="40"/>
    </row>
    <row r="96" spans="1:20" ht="19.149999999999999" customHeight="1" x14ac:dyDescent="0.25">
      <c r="A96" s="1" t="s">
        <v>95</v>
      </c>
      <c r="B96" s="1" t="s">
        <v>98</v>
      </c>
      <c r="C96" s="1" t="s">
        <v>99</v>
      </c>
      <c r="D96" s="4">
        <v>3456</v>
      </c>
      <c r="E96" s="2">
        <v>74800</v>
      </c>
      <c r="F96" s="5">
        <v>215</v>
      </c>
      <c r="G96" s="6">
        <f t="shared" si="3"/>
        <v>292.31830000000002</v>
      </c>
      <c r="H96" s="3">
        <v>139</v>
      </c>
      <c r="I96" s="11" t="str">
        <f t="shared" si="4"/>
        <v>−</v>
      </c>
      <c r="J96" s="1" t="str">
        <f t="shared" si="5"/>
        <v/>
      </c>
      <c r="K96" s="1" t="str">
        <f>IF(E96&gt;O$5,"",IF(PW!H96&gt;O$6,"","*"))</f>
        <v/>
      </c>
      <c r="P96" s="40"/>
      <c r="T96" s="40"/>
    </row>
    <row r="97" spans="1:20" ht="19.149999999999999" customHeight="1" x14ac:dyDescent="0.25">
      <c r="A97" s="1" t="s">
        <v>125</v>
      </c>
      <c r="B97" s="1" t="s">
        <v>126</v>
      </c>
      <c r="C97" s="1" t="s">
        <v>127</v>
      </c>
      <c r="D97" s="4">
        <v>1364</v>
      </c>
      <c r="E97" s="2">
        <v>23100</v>
      </c>
      <c r="F97" s="5">
        <v>110</v>
      </c>
      <c r="G97" s="6">
        <f t="shared" si="3"/>
        <v>149.5582</v>
      </c>
      <c r="H97" s="3">
        <v>139</v>
      </c>
      <c r="I97" s="11" t="str">
        <f t="shared" si="4"/>
        <v>−</v>
      </c>
      <c r="J97" s="1" t="str">
        <f t="shared" si="5"/>
        <v/>
      </c>
      <c r="K97" s="1" t="str">
        <f>IF(E97&gt;O$5,"",IF(PW!H97&gt;O$6,"","*"))</f>
        <v/>
      </c>
      <c r="P97" s="40"/>
      <c r="T97" s="40"/>
    </row>
    <row r="98" spans="1:20" ht="19.149999999999999" customHeight="1" x14ac:dyDescent="0.25">
      <c r="A98" s="1" t="s">
        <v>72</v>
      </c>
      <c r="B98" s="1" t="s">
        <v>75</v>
      </c>
      <c r="C98" s="1" t="s">
        <v>77</v>
      </c>
      <c r="D98" s="4">
        <v>1596</v>
      </c>
      <c r="E98" s="2">
        <v>29900</v>
      </c>
      <c r="F98" s="5">
        <v>147</v>
      </c>
      <c r="G98" s="6">
        <f t="shared" si="3"/>
        <v>199.86414000000002</v>
      </c>
      <c r="H98" s="3">
        <v>140</v>
      </c>
      <c r="I98" s="11" t="str">
        <f t="shared" si="4"/>
        <v>−</v>
      </c>
      <c r="J98" s="1" t="str">
        <f t="shared" si="5"/>
        <v/>
      </c>
      <c r="K98" s="1" t="str">
        <f>IF(E98&gt;O$5,"",IF(PW!H98&gt;O$6,"","*"))</f>
        <v/>
      </c>
      <c r="P98" s="40"/>
      <c r="T98" s="40"/>
    </row>
    <row r="99" spans="1:20" ht="19.149999999999999" customHeight="1" x14ac:dyDescent="0.25">
      <c r="A99" s="1" t="s">
        <v>136</v>
      </c>
      <c r="B99" s="1" t="s">
        <v>149</v>
      </c>
      <c r="C99" s="1" t="s">
        <v>150</v>
      </c>
      <c r="D99" s="4">
        <v>1598</v>
      </c>
      <c r="E99" s="2">
        <v>39800</v>
      </c>
      <c r="F99" s="5">
        <v>121</v>
      </c>
      <c r="G99" s="6">
        <f t="shared" si="3"/>
        <v>164.51402000000002</v>
      </c>
      <c r="H99" s="3">
        <v>140</v>
      </c>
      <c r="I99" s="11" t="str">
        <f t="shared" si="4"/>
        <v>−</v>
      </c>
      <c r="J99" s="1" t="str">
        <f t="shared" si="5"/>
        <v/>
      </c>
      <c r="K99" s="1" t="str">
        <f>IF(E99&gt;O$5,"",IF(PW!H99&gt;O$6,"","*"))</f>
        <v/>
      </c>
      <c r="P99" s="40"/>
      <c r="T99" s="40"/>
    </row>
    <row r="100" spans="1:20" ht="19.149999999999999" customHeight="1" x14ac:dyDescent="0.25">
      <c r="A100" s="1" t="s">
        <v>152</v>
      </c>
      <c r="B100" s="1" t="s">
        <v>157</v>
      </c>
      <c r="C100" s="1" t="s">
        <v>158</v>
      </c>
      <c r="D100" s="4">
        <v>1618</v>
      </c>
      <c r="E100" s="2">
        <v>41500</v>
      </c>
      <c r="F100" s="5">
        <v>147</v>
      </c>
      <c r="G100" s="6">
        <f t="shared" si="3"/>
        <v>199.86414000000002</v>
      </c>
      <c r="H100" s="3">
        <v>140</v>
      </c>
      <c r="I100" s="11" t="str">
        <f t="shared" si="4"/>
        <v>−</v>
      </c>
      <c r="J100" s="1" t="str">
        <f t="shared" si="5"/>
        <v/>
      </c>
      <c r="K100" s="1" t="str">
        <f>IF(E100&gt;O$5,"",IF(PW!H100&gt;O$6,"","*"))</f>
        <v/>
      </c>
      <c r="P100" s="40"/>
      <c r="T100" s="40"/>
    </row>
  </sheetData>
  <mergeCells count="4">
    <mergeCell ref="A1:C2"/>
    <mergeCell ref="I1:J2"/>
    <mergeCell ref="M4:O4"/>
    <mergeCell ref="Q1:S1"/>
  </mergeCells>
  <pageMargins left="1.1811023622047245" right="0.78740157480314965" top="1.1811023622047245" bottom="1.1811023622047245" header="0.31496062992125984" footer="0.31496062992125984"/>
  <pageSetup paperSize="9" scale="53" fitToHeight="0" orientation="portrait" horizontalDpi="1200" verticalDpi="1200" r:id="rId1"/>
  <headerFooter>
    <oddFooter>&amp;L&amp;F&amp;C&amp;A&amp;R&amp;D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102"/>
  <sheetViews>
    <sheetView zoomScale="175" zoomScaleNormal="175" workbookViewId="0">
      <selection activeCell="C2" sqref="C2"/>
    </sheetView>
  </sheetViews>
  <sheetFormatPr baseColWidth="10" defaultColWidth="0" defaultRowHeight="15" zeroHeight="1" x14ac:dyDescent="0.25"/>
  <cols>
    <col min="1" max="1" width="7.42578125" style="32" customWidth="1"/>
    <col min="2" max="2" width="15.85546875" style="32" customWidth="1"/>
    <col min="3" max="3" width="19.140625" style="32" bestFit="1" customWidth="1"/>
    <col min="4" max="4" width="2.7109375" style="32" customWidth="1"/>
    <col min="5" max="5" width="25.85546875" style="32" customWidth="1"/>
    <col min="6" max="25" width="0" style="1" hidden="1" customWidth="1"/>
    <col min="26" max="16384" width="10.7109375" style="1" hidden="1"/>
  </cols>
  <sheetData>
    <row r="1" spans="1:5" ht="19.899999999999999" customHeight="1" x14ac:dyDescent="0.35">
      <c r="A1" s="22" t="s">
        <v>0</v>
      </c>
      <c r="B1" s="22" t="s">
        <v>221</v>
      </c>
      <c r="C1" s="22" t="s">
        <v>240</v>
      </c>
      <c r="D1" s="33"/>
      <c r="E1" s="24" t="s">
        <v>225</v>
      </c>
    </row>
    <row r="2" spans="1:5" ht="20.45" customHeight="1" x14ac:dyDescent="0.25">
      <c r="A2" s="1" t="s">
        <v>222</v>
      </c>
      <c r="B2" s="1">
        <f>COUNTIF(PW!A$4:A$100,A2)</f>
        <v>9</v>
      </c>
      <c r="C2" s="3">
        <f>SUMIF(PW!A$4:A$100,A2,PW!H$4:H$100)/B2</f>
        <v>111.88888888888889</v>
      </c>
      <c r="D2" s="33"/>
      <c r="E2" s="17">
        <v>9</v>
      </c>
    </row>
    <row r="3" spans="1:5" ht="20.45" customHeight="1" x14ac:dyDescent="0.25">
      <c r="A3" s="1" t="s">
        <v>26</v>
      </c>
      <c r="B3" s="1">
        <f>COUNTIF(PW!A$4:A$100,A3)</f>
        <v>1</v>
      </c>
      <c r="C3" s="3">
        <f>SUMIF(PW!A$4:A$100,A3,PW!H$4:H$100)/B3</f>
        <v>77</v>
      </c>
      <c r="D3" s="34"/>
      <c r="E3" s="17">
        <v>1</v>
      </c>
    </row>
    <row r="4" spans="1:5" ht="20.45" customHeight="1" x14ac:dyDescent="0.25">
      <c r="A4" s="1" t="s">
        <v>223</v>
      </c>
      <c r="B4" s="1">
        <f>COUNTIF(PW!A$4:A$100,A4)</f>
        <v>12</v>
      </c>
      <c r="C4" s="3">
        <f>SUMIF(PW!A$4:A$100,A4,PW!H$4:H$100)/B4</f>
        <v>123.75</v>
      </c>
      <c r="D4" s="33"/>
      <c r="E4" s="17">
        <v>12</v>
      </c>
    </row>
    <row r="5" spans="1:5" ht="20.45" customHeight="1" x14ac:dyDescent="0.25">
      <c r="A5" s="1" t="s">
        <v>196</v>
      </c>
      <c r="B5" s="1">
        <f>COUNTIF(PW!A$4:A$100,A5)</f>
        <v>3</v>
      </c>
      <c r="C5" s="3">
        <f>SUMIF(PW!A$4:A$100,A5,PW!H$4:H$100)/B5</f>
        <v>121.33333333333333</v>
      </c>
      <c r="D5" s="33"/>
      <c r="E5" s="17">
        <v>3</v>
      </c>
    </row>
    <row r="6" spans="1:5" ht="25.15" customHeight="1" x14ac:dyDescent="0.25">
      <c r="A6" s="35"/>
      <c r="B6" s="35"/>
      <c r="C6" s="35"/>
      <c r="D6" s="33"/>
      <c r="E6" s="35"/>
    </row>
    <row r="7" spans="1:5" ht="19.899999999999999" customHeight="1" x14ac:dyDescent="0.25">
      <c r="A7" s="36"/>
      <c r="B7" s="36"/>
      <c r="C7" s="49">
        <v>0.42</v>
      </c>
      <c r="D7" s="49"/>
      <c r="E7" s="37"/>
    </row>
    <row r="8" spans="1:5" ht="33.6" customHeight="1" x14ac:dyDescent="0.25">
      <c r="A8" s="50" t="s">
        <v>234</v>
      </c>
      <c r="B8" s="50"/>
      <c r="C8" s="52" t="s">
        <v>235</v>
      </c>
      <c r="D8" s="50"/>
      <c r="E8" s="39" t="s">
        <v>236</v>
      </c>
    </row>
    <row r="9" spans="1:5" ht="20.45" customHeight="1" x14ac:dyDescent="0.25">
      <c r="A9" s="47" t="s">
        <v>233</v>
      </c>
      <c r="B9" s="51"/>
      <c r="C9" s="48">
        <f>E9/(1-C$7)</f>
        <v>399.99999999999994</v>
      </c>
      <c r="D9" s="48"/>
      <c r="E9" s="38">
        <v>232</v>
      </c>
    </row>
    <row r="10" spans="1:5" ht="20.45" customHeight="1" x14ac:dyDescent="0.25">
      <c r="A10" s="47" t="s">
        <v>237</v>
      </c>
      <c r="B10" s="47"/>
      <c r="C10" s="48">
        <f t="shared" ref="C10:C11" si="0">E10/(1-C$7)</f>
        <v>248.27586206896549</v>
      </c>
      <c r="D10" s="48"/>
      <c r="E10" s="38">
        <v>144</v>
      </c>
    </row>
    <row r="11" spans="1:5" ht="20.45" customHeight="1" x14ac:dyDescent="0.25">
      <c r="A11" s="47" t="s">
        <v>238</v>
      </c>
      <c r="B11" s="47"/>
      <c r="C11" s="48">
        <f t="shared" si="0"/>
        <v>524.13793103448268</v>
      </c>
      <c r="D11" s="48"/>
      <c r="E11" s="38">
        <v>304</v>
      </c>
    </row>
    <row r="12" spans="1:5" ht="7.9" customHeight="1" x14ac:dyDescent="0.25">
      <c r="A12" s="35"/>
      <c r="B12" s="35"/>
      <c r="C12" s="35"/>
      <c r="D12" s="33"/>
      <c r="E12" s="35"/>
    </row>
    <row r="13" spans="1:5" hidden="1" x14ac:dyDescent="0.25"/>
    <row r="14" spans="1:5" hidden="1" x14ac:dyDescent="0.25"/>
    <row r="15" spans="1:5" hidden="1" x14ac:dyDescent="0.25"/>
    <row r="16" spans="1:5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</sheetData>
  <mergeCells count="9">
    <mergeCell ref="A11:B11"/>
    <mergeCell ref="C11:D11"/>
    <mergeCell ref="C7:D7"/>
    <mergeCell ref="C9:D9"/>
    <mergeCell ref="A8:B8"/>
    <mergeCell ref="A9:B9"/>
    <mergeCell ref="C8:D8"/>
    <mergeCell ref="A10:B10"/>
    <mergeCell ref="C10:D10"/>
  </mergeCells>
  <pageMargins left="1.1811023622047245" right="0.78740157480314965" top="1.1811023622047245" bottom="1.1811023622047245" header="0.31496062992125984" footer="0.31496062992125984"/>
  <pageSetup paperSize="9" scale="53" fitToHeight="0" orientation="portrait" horizontalDpi="1200" verticalDpi="1200" r:id="rId1"/>
  <headerFooter>
    <oddFooter>&amp;L&amp;F&amp;C&amp;A&amp;R&amp;D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32"/>
  <sheetViews>
    <sheetView zoomScaleNormal="100" workbookViewId="0"/>
  </sheetViews>
  <sheetFormatPr baseColWidth="10" defaultColWidth="10.7109375" defaultRowHeight="15" x14ac:dyDescent="0.25"/>
  <cols>
    <col min="1" max="1" width="10.7109375" style="1"/>
    <col min="2" max="3" width="13.28515625" style="1" customWidth="1"/>
    <col min="4" max="4" width="3.42578125" style="1" customWidth="1"/>
    <col min="5" max="5" width="10.7109375" style="1" customWidth="1"/>
    <col min="6" max="9" width="10.7109375" style="1"/>
    <col min="10" max="10" width="10.7109375" style="1" customWidth="1"/>
    <col min="11" max="16384" width="10.7109375" style="1"/>
  </cols>
  <sheetData>
    <row r="1" spans="1:10" ht="18" x14ac:dyDescent="0.35">
      <c r="A1" s="28" t="s">
        <v>0</v>
      </c>
      <c r="B1" s="28" t="s">
        <v>230</v>
      </c>
      <c r="C1"/>
    </row>
    <row r="2" spans="1:10" x14ac:dyDescent="0.25">
      <c r="A2" s="1" t="s">
        <v>224</v>
      </c>
      <c r="B2" s="3">
        <v>153</v>
      </c>
      <c r="C2"/>
    </row>
    <row r="3" spans="1:10" x14ac:dyDescent="0.25">
      <c r="A3" s="1" t="s">
        <v>229</v>
      </c>
      <c r="B3" s="3">
        <v>142</v>
      </c>
      <c r="C3"/>
    </row>
    <row r="4" spans="1:10" x14ac:dyDescent="0.25">
      <c r="A4" s="1" t="s">
        <v>26</v>
      </c>
      <c r="B4" s="3">
        <v>140</v>
      </c>
      <c r="C4"/>
    </row>
    <row r="5" spans="1:10" x14ac:dyDescent="0.25">
      <c r="A5" s="1" t="s">
        <v>222</v>
      </c>
      <c r="B5" s="3">
        <v>132</v>
      </c>
      <c r="C5"/>
    </row>
    <row r="6" spans="1:10" x14ac:dyDescent="0.25">
      <c r="A6" s="1" t="s">
        <v>223</v>
      </c>
      <c r="B6" s="3">
        <v>128</v>
      </c>
      <c r="C6"/>
    </row>
    <row r="7" spans="1:10" x14ac:dyDescent="0.25">
      <c r="A7" s="1" t="s">
        <v>196</v>
      </c>
      <c r="B7" s="3">
        <v>122</v>
      </c>
      <c r="C7"/>
    </row>
    <row r="16" spans="1:10" x14ac:dyDescent="0.25">
      <c r="E16" s="32"/>
      <c r="F16" s="32"/>
      <c r="G16" s="32"/>
      <c r="H16" s="32"/>
      <c r="I16" s="32"/>
      <c r="J16" s="32"/>
    </row>
    <row r="17" spans="5:10" x14ac:dyDescent="0.25">
      <c r="E17" s="32"/>
      <c r="F17" s="32"/>
      <c r="G17" s="32"/>
      <c r="H17" s="32"/>
      <c r="I17" s="32"/>
      <c r="J17" s="32"/>
    </row>
    <row r="18" spans="5:10" x14ac:dyDescent="0.25">
      <c r="E18" s="29"/>
      <c r="F18" s="29"/>
      <c r="G18" s="29"/>
      <c r="H18" s="29"/>
      <c r="I18" s="29"/>
      <c r="J18" s="29"/>
    </row>
    <row r="19" spans="5:10" x14ac:dyDescent="0.25">
      <c r="E19" s="29"/>
      <c r="F19" s="29"/>
      <c r="G19" s="29"/>
      <c r="H19" s="29"/>
      <c r="I19" s="29"/>
      <c r="J19" s="29"/>
    </row>
    <row r="20" spans="5:10" x14ac:dyDescent="0.25">
      <c r="E20" s="29"/>
      <c r="F20" s="29"/>
      <c r="G20" s="29"/>
      <c r="H20" s="29"/>
      <c r="I20" s="29"/>
      <c r="J20" s="29"/>
    </row>
    <row r="21" spans="5:10" x14ac:dyDescent="0.25">
      <c r="E21" s="29"/>
      <c r="F21" s="29"/>
      <c r="G21" s="29"/>
      <c r="H21" s="29"/>
      <c r="I21" s="29"/>
      <c r="J21" s="29"/>
    </row>
    <row r="22" spans="5:10" x14ac:dyDescent="0.25">
      <c r="E22" s="29"/>
      <c r="F22" s="29"/>
      <c r="G22" s="29"/>
      <c r="H22" s="29"/>
      <c r="I22" s="29"/>
      <c r="J22" s="29"/>
    </row>
    <row r="23" spans="5:10" x14ac:dyDescent="0.25">
      <c r="E23" s="29"/>
      <c r="F23" s="29"/>
      <c r="G23" s="29"/>
      <c r="H23" s="29"/>
      <c r="I23" s="29"/>
      <c r="J23" s="29"/>
    </row>
    <row r="24" spans="5:10" x14ac:dyDescent="0.25">
      <c r="E24" s="29"/>
      <c r="F24" s="29"/>
      <c r="G24" s="29"/>
      <c r="H24" s="29"/>
      <c r="I24" s="29"/>
      <c r="J24" s="29"/>
    </row>
    <row r="25" spans="5:10" x14ac:dyDescent="0.25">
      <c r="E25" s="29"/>
      <c r="F25" s="29"/>
      <c r="G25" s="29"/>
      <c r="H25" s="29"/>
      <c r="I25" s="29"/>
      <c r="J25" s="29"/>
    </row>
    <row r="26" spans="5:10" x14ac:dyDescent="0.25">
      <c r="E26" s="29"/>
      <c r="F26" s="29"/>
      <c r="G26" s="29"/>
      <c r="H26" s="29"/>
      <c r="I26" s="29"/>
      <c r="J26" s="29"/>
    </row>
    <row r="27" spans="5:10" x14ac:dyDescent="0.25">
      <c r="E27" s="29"/>
      <c r="F27" s="29"/>
      <c r="G27" s="29"/>
      <c r="H27" s="29"/>
      <c r="I27" s="29"/>
      <c r="J27" s="29"/>
    </row>
    <row r="28" spans="5:10" x14ac:dyDescent="0.25">
      <c r="E28" s="29"/>
      <c r="F28" s="29"/>
      <c r="G28" s="29"/>
      <c r="H28" s="29"/>
      <c r="I28" s="29"/>
      <c r="J28" s="29"/>
    </row>
    <row r="29" spans="5:10" x14ac:dyDescent="0.25">
      <c r="E29" s="29"/>
      <c r="F29" s="29"/>
      <c r="G29" s="29"/>
      <c r="H29" s="29"/>
      <c r="I29" s="29"/>
      <c r="J29" s="29"/>
    </row>
    <row r="30" spans="5:10" x14ac:dyDescent="0.25">
      <c r="E30" s="29"/>
      <c r="F30" s="29"/>
      <c r="G30" s="29"/>
      <c r="H30" s="29"/>
      <c r="I30" s="29"/>
      <c r="J30" s="29"/>
    </row>
    <row r="31" spans="5:10" x14ac:dyDescent="0.25">
      <c r="E31" s="29"/>
      <c r="F31" s="29"/>
      <c r="G31" s="29"/>
      <c r="H31" s="29"/>
      <c r="I31" s="29"/>
      <c r="J31" s="29"/>
    </row>
    <row r="32" spans="5:10" x14ac:dyDescent="0.25">
      <c r="E32" s="29"/>
      <c r="F32" s="29"/>
      <c r="G32" s="29"/>
      <c r="H32" s="29"/>
      <c r="I32" s="29"/>
      <c r="J32" s="29"/>
    </row>
  </sheetData>
  <sortState ref="A2:C7">
    <sortCondition descending="1" ref="B2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PW</vt:lpstr>
      <vt:lpstr>Berechnungen</vt:lpstr>
      <vt:lpstr>Diagramm</vt:lpstr>
      <vt:lpstr>PW!Druckbereich</vt:lpstr>
      <vt:lpstr>Berechnungen!Drucktitel</vt:lpstr>
      <vt:lpstr>PW!Drucktitel</vt:lpstr>
    </vt:vector>
  </TitlesOfParts>
  <Company>TCS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2017-11-06T15:00:49Z</cp:lastPrinted>
  <dcterms:created xsi:type="dcterms:W3CDTF">2017-03-30T10:24:35Z</dcterms:created>
  <dcterms:modified xsi:type="dcterms:W3CDTF">2018-05-28T07:31:13Z</dcterms:modified>
</cp:coreProperties>
</file>