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1985"/>
  </bookViews>
  <sheets>
    <sheet name="Preise" sheetId="7" r:id="rId1"/>
    <sheet name="Features" sheetId="10" r:id="rId2"/>
    <sheet name="Rechnung" sheetId="3" r:id="rId3"/>
    <sheet name="Liste" sheetId="6" r:id="rId4"/>
    <sheet name="Entwicklung" sheetId="4" r:id="rId5"/>
  </sheets>
  <definedNames>
    <definedName name="_xlnm._FilterDatabase" localSheetId="1" hidden="1">Features!$A$7:$L$79</definedName>
    <definedName name="_xlnm.Print_Area" localSheetId="4">Entwicklung!$A$1:$I$22</definedName>
    <definedName name="_xlnm.Print_Area" localSheetId="0">Preise!$A$3:$G$88</definedName>
    <definedName name="_xlnm.Print_Titles" localSheetId="0">Preise!$3:$3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10" l="1"/>
  <c r="M77" i="10"/>
  <c r="M75" i="10"/>
  <c r="M73" i="10"/>
  <c r="M72" i="10"/>
  <c r="M71" i="10"/>
  <c r="M70" i="10"/>
  <c r="M69" i="10"/>
  <c r="M68" i="10"/>
  <c r="M67" i="10"/>
  <c r="M65" i="10"/>
  <c r="M64" i="10"/>
  <c r="M63" i="10"/>
  <c r="M61" i="10"/>
  <c r="M60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3" i="10"/>
  <c r="M35" i="10"/>
  <c r="M34" i="10"/>
  <c r="M33" i="10"/>
  <c r="M32" i="10"/>
  <c r="M31" i="10"/>
  <c r="M30" i="10"/>
  <c r="M29" i="10"/>
  <c r="M28" i="10"/>
  <c r="M26" i="10"/>
  <c r="M25" i="10"/>
  <c r="M24" i="10"/>
  <c r="M21" i="10"/>
  <c r="M20" i="10"/>
  <c r="M19" i="10"/>
  <c r="M16" i="10"/>
  <c r="M15" i="10"/>
  <c r="M14" i="10"/>
  <c r="M13" i="10"/>
  <c r="M9" i="10"/>
  <c r="M8" i="10"/>
  <c r="L79" i="10" l="1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K4" i="10"/>
  <c r="K3" i="10"/>
  <c r="F3" i="10"/>
  <c r="K2" i="10"/>
  <c r="F2" i="10"/>
  <c r="K1" i="10"/>
  <c r="F1" i="10"/>
  <c r="G5" i="7"/>
  <c r="G6" i="7"/>
  <c r="G7" i="7"/>
  <c r="G8" i="7"/>
  <c r="G9" i="7"/>
  <c r="G10" i="7"/>
  <c r="G11" i="7"/>
  <c r="G12" i="7"/>
  <c r="G13" i="7"/>
  <c r="G15" i="7"/>
  <c r="G14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3" i="7"/>
  <c r="G34" i="7"/>
  <c r="G31" i="7"/>
  <c r="G30" i="7"/>
  <c r="G32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2" i="7"/>
  <c r="G51" i="7"/>
  <c r="G53" i="7"/>
  <c r="G54" i="7"/>
  <c r="G55" i="7"/>
  <c r="G56" i="7"/>
  <c r="G57" i="7"/>
  <c r="G58" i="7"/>
  <c r="G59" i="7"/>
  <c r="G60" i="7"/>
  <c r="G61" i="7"/>
  <c r="G62" i="7"/>
  <c r="G63" i="7"/>
  <c r="G66" i="7"/>
  <c r="G65" i="7"/>
  <c r="G64" i="7"/>
  <c r="G67" i="7"/>
  <c r="G68" i="7"/>
  <c r="G69" i="7"/>
  <c r="G70" i="7"/>
  <c r="G71" i="7"/>
  <c r="G74" i="7"/>
  <c r="G73" i="7"/>
  <c r="G72" i="7"/>
  <c r="G75" i="7"/>
  <c r="G76" i="7"/>
  <c r="G77" i="7"/>
  <c r="G79" i="7"/>
  <c r="G78" i="7"/>
  <c r="G80" i="7"/>
  <c r="G81" i="7"/>
  <c r="G82" i="7"/>
  <c r="G83" i="7"/>
  <c r="G88" i="7"/>
  <c r="G86" i="7"/>
  <c r="G87" i="7"/>
  <c r="G85" i="7"/>
  <c r="G84" i="7"/>
  <c r="G4" i="7"/>
  <c r="F1" i="7"/>
  <c r="E1" i="7"/>
  <c r="B19" i="3"/>
  <c r="E19" i="3"/>
  <c r="B20" i="3"/>
  <c r="B21" i="3"/>
  <c r="C10" i="3" l="1"/>
  <c r="E20" i="3"/>
  <c r="E21" i="3"/>
</calcChain>
</file>

<file path=xl/sharedStrings.xml><?xml version="1.0" encoding="utf-8"?>
<sst xmlns="http://schemas.openxmlformats.org/spreadsheetml/2006/main" count="823" uniqueCount="235">
  <si>
    <t>TD-309 Tri-Balance</t>
  </si>
  <si>
    <t xml:space="preserve">Thorens </t>
  </si>
  <si>
    <t>TD-309</t>
  </si>
  <si>
    <t>TD-295 Mk IV</t>
  </si>
  <si>
    <t>TD-240-2</t>
  </si>
  <si>
    <t/>
  </si>
  <si>
    <t>TD-235 Phono</t>
  </si>
  <si>
    <t>TD-235</t>
  </si>
  <si>
    <t>TD-209</t>
  </si>
  <si>
    <t>TD-206</t>
  </si>
  <si>
    <t>TD-203</t>
  </si>
  <si>
    <t>TD-190-2</t>
  </si>
  <si>
    <t>TD-170-1 EV</t>
  </si>
  <si>
    <t>TD-170-1</t>
  </si>
  <si>
    <t>TD-158</t>
  </si>
  <si>
    <t>TechniPlayer LP200</t>
  </si>
  <si>
    <t xml:space="preserve">TechniSat </t>
  </si>
  <si>
    <t>TN-570</t>
  </si>
  <si>
    <t xml:space="preserve">TEAC </t>
  </si>
  <si>
    <t>TN-550</t>
  </si>
  <si>
    <t>TN-400BT</t>
  </si>
  <si>
    <t>TN-300</t>
  </si>
  <si>
    <t>TN-200</t>
  </si>
  <si>
    <t>PS-LX300USB</t>
  </si>
  <si>
    <t xml:space="preserve">Sony </t>
  </si>
  <si>
    <t>PS-HX500</t>
  </si>
  <si>
    <t>USB 100</t>
  </si>
  <si>
    <t xml:space="preserve">Scansonic </t>
  </si>
  <si>
    <t>RP 8</t>
  </si>
  <si>
    <t>Rega</t>
  </si>
  <si>
    <t>RP 6</t>
  </si>
  <si>
    <t>RP 10</t>
  </si>
  <si>
    <t>Planar 3</t>
  </si>
  <si>
    <t>Planar 2</t>
  </si>
  <si>
    <t>Planar 1</t>
  </si>
  <si>
    <t>LP-PC</t>
  </si>
  <si>
    <t xml:space="preserve">Reflecta </t>
  </si>
  <si>
    <t>Xtension</t>
  </si>
  <si>
    <t xml:space="preserve">Pro-Ject </t>
  </si>
  <si>
    <t>VT-E R</t>
  </si>
  <si>
    <t>VT-E BT R</t>
  </si>
  <si>
    <t>The Classic</t>
  </si>
  <si>
    <t>Signature 12</t>
  </si>
  <si>
    <t>RPM 9 Carbon</t>
  </si>
  <si>
    <t>RPM 1 Carbon</t>
  </si>
  <si>
    <t>Essential Phono USB II</t>
  </si>
  <si>
    <t>Elemental Phono USB</t>
  </si>
  <si>
    <t>Elemental</t>
  </si>
  <si>
    <t>Debut Carbon Esprit SB</t>
  </si>
  <si>
    <t>Debut Carbon DC Phono USB</t>
  </si>
  <si>
    <t>Debut Carbon DC Esprit</t>
  </si>
  <si>
    <t>Debut Carbon DC</t>
  </si>
  <si>
    <t>6Perspex SB</t>
  </si>
  <si>
    <t>2Xperience Classic SB DC</t>
  </si>
  <si>
    <t>1Xpression III Comfort</t>
  </si>
  <si>
    <t>1Xpression Carbon Classic</t>
  </si>
  <si>
    <t>1Xpression Carbon</t>
  </si>
  <si>
    <t>PL-990</t>
  </si>
  <si>
    <t xml:space="preserve">Pioneer </t>
  </si>
  <si>
    <t>PL-30-K</t>
  </si>
  <si>
    <t>CP-1050</t>
  </si>
  <si>
    <t xml:space="preserve">Onkyo </t>
  </si>
  <si>
    <t>TT-5005</t>
  </si>
  <si>
    <t xml:space="preserve">Marantz </t>
  </si>
  <si>
    <t>TT-15S1</t>
  </si>
  <si>
    <t xml:space="preserve">marantz </t>
  </si>
  <si>
    <t>L-91</t>
  </si>
  <si>
    <t xml:space="preserve">Lenco </t>
  </si>
  <si>
    <t>L-90</t>
  </si>
  <si>
    <t>L-88</t>
  </si>
  <si>
    <t>L-87</t>
  </si>
  <si>
    <t>L-85</t>
  </si>
  <si>
    <t>L-84</t>
  </si>
  <si>
    <t>L3867 USB</t>
  </si>
  <si>
    <t>L-3808</t>
  </si>
  <si>
    <t>L-3807</t>
  </si>
  <si>
    <t>L-175</t>
  </si>
  <si>
    <t>L-174</t>
  </si>
  <si>
    <t>CLASSIC LP BLACK</t>
  </si>
  <si>
    <t xml:space="preserve">ION </t>
  </si>
  <si>
    <t>Vinyl Play Plattenspieler</t>
  </si>
  <si>
    <t xml:space="preserve">Flexson </t>
  </si>
  <si>
    <t>DT 400 USB</t>
  </si>
  <si>
    <t xml:space="preserve">Dual </t>
  </si>
  <si>
    <t>DT 250</t>
  </si>
  <si>
    <t>DT 210 USB</t>
  </si>
  <si>
    <t>CS 440</t>
  </si>
  <si>
    <t>DP-300F</t>
  </si>
  <si>
    <t xml:space="preserve">Denon </t>
  </si>
  <si>
    <t>DP-29F</t>
  </si>
  <si>
    <t>DP-200USB</t>
  </si>
  <si>
    <t>Innovation Compact</t>
  </si>
  <si>
    <t>Clearaudio</t>
  </si>
  <si>
    <t>Concept</t>
  </si>
  <si>
    <t>AT-LP60BT</t>
  </si>
  <si>
    <t xml:space="preserve">Audio-Technica </t>
  </si>
  <si>
    <t>BT500</t>
  </si>
  <si>
    <t xml:space="preserve">AKAI </t>
  </si>
  <si>
    <t>BT100</t>
  </si>
  <si>
    <t>Verkaufspreis</t>
  </si>
  <si>
    <t>Aktionspreis</t>
  </si>
  <si>
    <t>Listenpreis</t>
  </si>
  <si>
    <t>Gewicht</t>
  </si>
  <si>
    <t>Modell</t>
  </si>
  <si>
    <t>Marke</t>
  </si>
  <si>
    <t>Art.-Nr.</t>
  </si>
  <si>
    <t>Aktionen</t>
  </si>
  <si>
    <t>Durchschnittlicher Listenpreis</t>
  </si>
  <si>
    <t>Highend</t>
  </si>
  <si>
    <t>TAS 267</t>
  </si>
  <si>
    <t>MM</t>
  </si>
  <si>
    <t>Schwarz</t>
  </si>
  <si>
    <t>Weiss</t>
  </si>
  <si>
    <t>Enthusiast</t>
  </si>
  <si>
    <t>Micro Benz</t>
  </si>
  <si>
    <t>MC</t>
  </si>
  <si>
    <t>AT-95E</t>
  </si>
  <si>
    <t>Piano Schwarz</t>
  </si>
  <si>
    <t>Mahagony</t>
  </si>
  <si>
    <t>Mittelklasse</t>
  </si>
  <si>
    <t>x</t>
  </si>
  <si>
    <t>Rot</t>
  </si>
  <si>
    <t>Piano Weiss</t>
  </si>
  <si>
    <t>Piano Rot</t>
  </si>
  <si>
    <t>TAS 257</t>
  </si>
  <si>
    <t>Ortofon OM-10</t>
  </si>
  <si>
    <t>Silber</t>
  </si>
  <si>
    <t>Einsteiger</t>
  </si>
  <si>
    <t>Marmorgrau</t>
  </si>
  <si>
    <t>Braun</t>
  </si>
  <si>
    <t>Walnuss</t>
  </si>
  <si>
    <t>Kirsche</t>
  </si>
  <si>
    <t>N-6516-1</t>
  </si>
  <si>
    <t>Rega Apheta 2</t>
  </si>
  <si>
    <t>Goldring Elite 2</t>
  </si>
  <si>
    <t>Rega Exact</t>
  </si>
  <si>
    <t>Rega Elys-2</t>
  </si>
  <si>
    <t>Rega Carbon</t>
  </si>
  <si>
    <t>Ortofon Cadenza Black</t>
  </si>
  <si>
    <t>Ortofon OM-5e</t>
  </si>
  <si>
    <t>Eukalyptus</t>
  </si>
  <si>
    <t>Ortofon Cadenza Blue</t>
  </si>
  <si>
    <t>Ortofon 2M-Silver</t>
  </si>
  <si>
    <t>Ortofon 2M-Red</t>
  </si>
  <si>
    <t>Grau</t>
  </si>
  <si>
    <t>Grün</t>
  </si>
  <si>
    <t>Blau</t>
  </si>
  <si>
    <t>Transparent</t>
  </si>
  <si>
    <t>Palisander</t>
  </si>
  <si>
    <t>Anthrazit</t>
  </si>
  <si>
    <t>DSN-82</t>
  </si>
  <si>
    <t>Weiss-Transparent</t>
  </si>
  <si>
    <t>Audio Technica</t>
  </si>
  <si>
    <t>Schwarzglas</t>
  </si>
  <si>
    <t>AT3600L</t>
  </si>
  <si>
    <t>DSN-85</t>
  </si>
  <si>
    <t>DSN-84</t>
  </si>
  <si>
    <t>ClearAudio Talismann V2 Gold</t>
  </si>
  <si>
    <t>Acryl</t>
  </si>
  <si>
    <t>Clearaudio Concept MC</t>
  </si>
  <si>
    <t>Clearaudio Concept V2</t>
  </si>
  <si>
    <t>Vollständigkeit</t>
  </si>
  <si>
    <t>Preis</t>
  </si>
  <si>
    <t>Kategorie</t>
  </si>
  <si>
    <t>Ersatznadel</t>
  </si>
  <si>
    <t>USB</t>
  </si>
  <si>
    <t>Tonabnehmer</t>
  </si>
  <si>
    <t>Farbe</t>
  </si>
  <si>
    <t>Features</t>
  </si>
  <si>
    <t>Vorname Nachname</t>
  </si>
  <si>
    <t>Hifi-Studio Vinylophil</t>
  </si>
  <si>
    <t>Freundliche Grüsse</t>
  </si>
  <si>
    <t>Text</t>
  </si>
  <si>
    <t>Rabatt</t>
  </si>
  <si>
    <t>Gerätebezeichnung</t>
  </si>
  <si>
    <t>Geräte-Nr.</t>
  </si>
  <si>
    <t>Rechnung</t>
  </si>
  <si>
    <t>9977 Vinylwil</t>
  </si>
  <si>
    <t>Fonoweg 35</t>
  </si>
  <si>
    <t>Konrad Stereo</t>
  </si>
  <si>
    <t>Herr</t>
  </si>
  <si>
    <t>Verkaufte LPs</t>
  </si>
  <si>
    <t>Jahr</t>
  </si>
  <si>
    <t>Entwicklung von LPs in der Schweiz</t>
  </si>
  <si>
    <t>Lenco  L-174, Weissglas</t>
  </si>
  <si>
    <t>Lenco  L-175, Schwarzglas</t>
  </si>
  <si>
    <t>Lenco  L-3807, Schwarz</t>
  </si>
  <si>
    <t>Lenco  L-3808, Weiss</t>
  </si>
  <si>
    <t>Lenco  L3867 USB, Schwarz</t>
  </si>
  <si>
    <t>Lenco  L-84, Schwarz</t>
  </si>
  <si>
    <t>Lenco  L-85, Gelb</t>
  </si>
  <si>
    <t>Lenco  L-87, Weiss</t>
  </si>
  <si>
    <t>Lenco  L-88, Walnuss</t>
  </si>
  <si>
    <t>marantz  TT-15S1, Weiss-Transparent</t>
  </si>
  <si>
    <t>Marantz  TT-5005, Schwarz</t>
  </si>
  <si>
    <t>Onkyo  CP-1050, Esche</t>
  </si>
  <si>
    <t>Pioneer  PL-30-K, Schwarz</t>
  </si>
  <si>
    <t>Pioneer  PL-990, Schwarz</t>
  </si>
  <si>
    <t>Pro-Ject  1Xpression Carbon Classic, Mahagony</t>
  </si>
  <si>
    <t>Pro-Ject  2Xperience Classic SB DC, Walnuss</t>
  </si>
  <si>
    <t>Pro-Ject  2Xperience DC, Transparent</t>
  </si>
  <si>
    <t>Pro-Ject  6Perspex SB, Transparent</t>
  </si>
  <si>
    <t>Pro-Ject  Debut Carbon DC, Grün</t>
  </si>
  <si>
    <t>Pro-Ject  Debut Carbon DC Esprit, Piano Gelb</t>
  </si>
  <si>
    <t>Pro-Ject  Debut Carbon Esprit SB, Weiss</t>
  </si>
  <si>
    <t>Pro-Ject  Debut Carbon Esprit SB, Schwarz</t>
  </si>
  <si>
    <t>Pro-Ject  Elemental, Weiss</t>
  </si>
  <si>
    <t>Pro-Ject  Elemental Phono USB, Rot</t>
  </si>
  <si>
    <t>Pro-Ject  Essential II, Demon by Parov Stelar</t>
  </si>
  <si>
    <t>Pro-Ject  Essential II Digital, Rot</t>
  </si>
  <si>
    <t>Pro-Ject  Essential Phono USB II, Rot</t>
  </si>
  <si>
    <t>Pro-Ject  RPM 1 Carbon, Schwarz</t>
  </si>
  <si>
    <t>Pro-Ject  RPM 3, Rot</t>
  </si>
  <si>
    <t>Pro-Ject  RPM 3, Schwarz</t>
  </si>
  <si>
    <t>Pro-Ject  RPM 5 Carbon, Schwarz</t>
  </si>
  <si>
    <t>Pro-Ject  RPM 9 Carbon, Schwarz</t>
  </si>
  <si>
    <t>Pro-Ject  Signature 12, Mahagony</t>
  </si>
  <si>
    <t>Pro-Ject  The Classic, Eukalyptus</t>
  </si>
  <si>
    <t>Pro-Ject  Xtension, Mahagony</t>
  </si>
  <si>
    <t>Reflecta  LP-PC, Schwarz</t>
  </si>
  <si>
    <t>Rega Planar 1, Schwarz</t>
  </si>
  <si>
    <t>Rega Planar 2, Schwarz</t>
  </si>
  <si>
    <t>Rega Planar 3, Schwarz</t>
  </si>
  <si>
    <t>Rega RP 10, Schwarz</t>
  </si>
  <si>
    <t>Rega RP 6, Schwarz</t>
  </si>
  <si>
    <t>Rega RP 8, Schwarz</t>
  </si>
  <si>
    <t>Geräte pro Betriebsart</t>
  </si>
  <si>
    <t>manuell</t>
  </si>
  <si>
    <t>halbautomatisch</t>
  </si>
  <si>
    <t>vollautomatisch</t>
  </si>
  <si>
    <t>Betriebsart</t>
  </si>
  <si>
    <t>verschiedene Varianten gelten lassen</t>
  </si>
  <si>
    <t>Preisliste Plattenspieler</t>
  </si>
  <si>
    <t>Vorverstärker</t>
  </si>
  <si>
    <t>Lagerwert pro Geräte-Kategorie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</si>
</sst>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CHF&quot;\ * #,##0.00_ ;_ &quot;CHF&quot;\ * \-#,##0.00_ ;_ &quot;CHF&quot;\ * &quot;-&quot;??_ ;_ @_ "/>
    <numFmt numFmtId="165" formatCode="0.000\ &quot;kg&quot;"/>
    <numFmt numFmtId="166" formatCode="[$-807]d/\ mmmm\ yyyy;@"/>
    <numFmt numFmtId="167" formatCode="_ [$CHF-807]\ * #,##0.00_ ;_ [$CHF-807]\ * \-#,##0.00_ ;_ [$CHF-807]\ * &quot;-&quot;??_ ;_ @_ "/>
  </numFmts>
  <fonts count="12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8"/>
      <color theme="3"/>
      <name val="Trebuchet MS"/>
      <family val="2"/>
      <scheme val="major"/>
    </font>
    <font>
      <b/>
      <sz val="11"/>
      <color theme="0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rgb="FF000000"/>
      <name val="Trebuchet MS"/>
      <family val="2"/>
      <scheme val="minor"/>
    </font>
    <font>
      <sz val="11"/>
      <color theme="0" tint="-0.249977111117893"/>
      <name val="Trebuchet MS"/>
      <family val="2"/>
      <scheme val="minor"/>
    </font>
    <font>
      <b/>
      <sz val="11"/>
      <color theme="3"/>
      <name val="Trebuchet MS"/>
      <family val="2"/>
      <scheme val="major"/>
    </font>
    <font>
      <b/>
      <sz val="10"/>
      <color theme="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0"/>
      <color rgb="FF000000"/>
      <name val="Trebuchet MS"/>
      <family val="2"/>
      <scheme val="minor"/>
    </font>
    <font>
      <sz val="16"/>
      <color theme="3"/>
      <name val="Trebuchet MS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ck">
        <color theme="0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n">
        <color theme="3"/>
      </right>
      <top style="thin">
        <color theme="3"/>
      </top>
      <bottom/>
      <diagonal/>
    </border>
    <border>
      <left style="thick">
        <color theme="0"/>
      </left>
      <right style="thick">
        <color theme="0"/>
      </right>
      <top style="thin">
        <color theme="3"/>
      </top>
      <bottom/>
      <diagonal/>
    </border>
    <border>
      <left style="thin">
        <color theme="3"/>
      </left>
      <right style="thick">
        <color theme="0"/>
      </right>
      <top style="thin">
        <color theme="3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2">
    <xf numFmtId="0" fontId="0" fillId="0" borderId="0" xfId="0"/>
    <xf numFmtId="4" fontId="5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0" xfId="0" applyAlignment="1">
      <alignment vertical="center"/>
    </xf>
    <xf numFmtId="0" fontId="0" fillId="4" borderId="1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2"/>
    <xf numFmtId="0" fontId="0" fillId="0" borderId="0" xfId="0" applyAlignment="1">
      <alignment horizontal="center"/>
    </xf>
    <xf numFmtId="0" fontId="0" fillId="0" borderId="0" xfId="0" applyAlignment="1"/>
    <xf numFmtId="4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2" fillId="0" borderId="0" xfId="2" applyAlignment="1">
      <alignment vertical="center"/>
    </xf>
    <xf numFmtId="0" fontId="6" fillId="0" borderId="0" xfId="0" applyFont="1"/>
    <xf numFmtId="0" fontId="4" fillId="0" borderId="0" xfId="0" applyFont="1"/>
    <xf numFmtId="164" fontId="0" fillId="2" borderId="9" xfId="0" applyNumberFormat="1" applyFill="1" applyBorder="1" applyAlignment="1">
      <alignment vertical="center"/>
    </xf>
    <xf numFmtId="9" fontId="0" fillId="0" borderId="9" xfId="1" applyFont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3" fillId="3" borderId="0" xfId="0" applyFont="1" applyFill="1"/>
    <xf numFmtId="0" fontId="7" fillId="0" borderId="0" xfId="2" applyFont="1"/>
    <xf numFmtId="0" fontId="0" fillId="0" borderId="10" xfId="0" applyBorder="1"/>
    <xf numFmtId="0" fontId="0" fillId="5" borderId="0" xfId="0" applyFill="1"/>
    <xf numFmtId="3" fontId="0" fillId="0" borderId="11" xfId="0" applyNumberFormat="1" applyBorder="1" applyAlignment="1">
      <alignment horizontal="right"/>
    </xf>
    <xf numFmtId="0" fontId="0" fillId="0" borderId="11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167" fontId="5" fillId="0" borderId="1" xfId="0" applyNumberFormat="1" applyFont="1" applyBorder="1" applyAlignment="1">
      <alignment vertical="center"/>
    </xf>
    <xf numFmtId="167" fontId="0" fillId="0" borderId="1" xfId="0" applyNumberFormat="1" applyBorder="1"/>
    <xf numFmtId="167" fontId="0" fillId="2" borderId="1" xfId="0" applyNumberFormat="1" applyFill="1" applyBorder="1" applyAlignment="1">
      <alignment vertical="center"/>
    </xf>
    <xf numFmtId="167" fontId="0" fillId="4" borderId="1" xfId="0" applyNumberFormat="1" applyFill="1" applyBorder="1" applyAlignment="1">
      <alignment vertical="center"/>
    </xf>
    <xf numFmtId="0" fontId="8" fillId="3" borderId="11" xfId="0" applyNumberFormat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167" fontId="10" fillId="0" borderId="1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7" fontId="0" fillId="0" borderId="1" xfId="0" applyNumberFormat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0" fillId="0" borderId="0" xfId="0" applyAlignment="1">
      <alignment horizontal="center" vertical="center" wrapText="1"/>
    </xf>
    <xf numFmtId="166" fontId="0" fillId="2" borderId="0" xfId="0" applyNumberFormat="1" applyFill="1" applyAlignment="1">
      <alignment horizontal="left"/>
    </xf>
    <xf numFmtId="0" fontId="6" fillId="0" borderId="0" xfId="0" applyFont="1" applyAlignment="1">
      <alignment horizontal="left" vertical="top"/>
    </xf>
  </cellXfs>
  <cellStyles count="3">
    <cellStyle name="Normal" xfId="0" builtinId="0"/>
    <cellStyle name="Percent" xfId="1" builtinId="5"/>
    <cellStyle name="Title" xfId="2" builtinId="1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Entwicklung!$B$4</c:f>
              <c:strCache>
                <c:ptCount val="1"/>
                <c:pt idx="0">
                  <c:v>Verkaufte LPs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Entwicklung!$A$5:$A$15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Entwicklung!$B$5:$B$15</c:f>
              <c:numCache>
                <c:formatCode>#,##0</c:formatCode>
                <c:ptCount val="11"/>
                <c:pt idx="0">
                  <c:v>20000000</c:v>
                </c:pt>
                <c:pt idx="1">
                  <c:v>30000000</c:v>
                </c:pt>
                <c:pt idx="2">
                  <c:v>30000000</c:v>
                </c:pt>
                <c:pt idx="3">
                  <c:v>40000000</c:v>
                </c:pt>
                <c:pt idx="4">
                  <c:v>30000000</c:v>
                </c:pt>
                <c:pt idx="5">
                  <c:v>30000000</c:v>
                </c:pt>
                <c:pt idx="6">
                  <c:v>30000000</c:v>
                </c:pt>
                <c:pt idx="7">
                  <c:v>50000000</c:v>
                </c:pt>
                <c:pt idx="8">
                  <c:v>90000000</c:v>
                </c:pt>
                <c:pt idx="9">
                  <c:v>150000000</c:v>
                </c:pt>
                <c:pt idx="10">
                  <c:v>170000000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C8-4CB9-AA85-DE706349B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68608"/>
        <c:axId val="131270144"/>
      </c:lineChart>
      <c:catAx>
        <c:axId val="13126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70144"/>
        <c:crosses val="autoZero"/>
        <c:auto val="1"/>
        <c:lblAlgn val="ctr"/>
        <c:lblOffset val="100"/>
        <c:noMultiLvlLbl val="0"/>
      </c:catAx>
      <c:valAx>
        <c:axId val="1312701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68608"/>
        <c:crosses val="autoZero"/>
        <c:crossBetween val="between"/>
        <c:majorUnit val="20000000"/>
        <c:minorUnit val="1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16</xdr:row>
      <xdr:rowOff>28575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C089D510-D2E8-4327-8957-3FA187E2C4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1</xdr:row>
      <xdr:rowOff>0</xdr:rowOff>
    </xdr:from>
    <xdr:to>
      <xdr:col>16</xdr:col>
      <xdr:colOff>12589</xdr:colOff>
      <xdr:row>16</xdr:row>
      <xdr:rowOff>41006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21B164BB-A6B3-4F87-9360-B2F1E67CF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00975" y="295275"/>
          <a:ext cx="4584589" cy="275563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Berlin">
  <a:themeElements>
    <a:clrScheme name="Berlin">
      <a:dk1>
        <a:sysClr val="windowText" lastClr="000000"/>
      </a:dk1>
      <a:lt1>
        <a:sysClr val="window" lastClr="FFFFFF"/>
      </a:lt1>
      <a:dk2>
        <a:srgbClr val="9D360E"/>
      </a:dk2>
      <a:lt2>
        <a:srgbClr val="E7E6E6"/>
      </a:lt2>
      <a:accent1>
        <a:srgbClr val="F09415"/>
      </a:accent1>
      <a:accent2>
        <a:srgbClr val="C1B56B"/>
      </a:accent2>
      <a:accent3>
        <a:srgbClr val="4BAF73"/>
      </a:accent3>
      <a:accent4>
        <a:srgbClr val="5AA6C0"/>
      </a:accent4>
      <a:accent5>
        <a:srgbClr val="D17DF9"/>
      </a:accent5>
      <a:accent6>
        <a:srgbClr val="FA7E5C"/>
      </a:accent6>
      <a:hlink>
        <a:srgbClr val="FFAE3E"/>
      </a:hlink>
      <a:folHlink>
        <a:srgbClr val="FCC77E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/>
  </sheetViews>
  <sheetFormatPr defaultColWidth="10.625" defaultRowHeight="16.5" x14ac:dyDescent="0.3"/>
  <cols>
    <col min="1" max="1" width="11.5" style="4" customWidth="1"/>
    <col min="2" max="2" width="14.75" style="4" customWidth="1"/>
    <col min="3" max="3" width="23.375" style="4" customWidth="1"/>
    <col min="4" max="4" width="10.625" style="4"/>
    <col min="5" max="7" width="15.625" style="4" customWidth="1"/>
    <col min="8" max="16384" width="10.625" style="4"/>
  </cols>
  <sheetData>
    <row r="1" spans="1:7" ht="21" x14ac:dyDescent="0.45">
      <c r="A1" s="58" t="s">
        <v>232</v>
      </c>
      <c r="D1" s="6" t="s">
        <v>107</v>
      </c>
      <c r="E1" s="43">
        <f>AVERAGE(E4:E88)</f>
        <v>1007.6</v>
      </c>
      <c r="F1" s="5">
        <f>COUNT(F4:F88)</f>
        <v>52</v>
      </c>
      <c r="G1" s="4" t="s">
        <v>106</v>
      </c>
    </row>
    <row r="3" spans="1:7" ht="14.25" x14ac:dyDescent="0.45">
      <c r="A3" s="51" t="s">
        <v>105</v>
      </c>
      <c r="B3" s="52" t="s">
        <v>104</v>
      </c>
      <c r="C3" s="52" t="s">
        <v>103</v>
      </c>
      <c r="D3" s="52" t="s">
        <v>102</v>
      </c>
      <c r="E3" s="52" t="s">
        <v>101</v>
      </c>
      <c r="F3" s="52" t="s">
        <v>100</v>
      </c>
      <c r="G3" s="53" t="s">
        <v>99</v>
      </c>
    </row>
    <row r="4" spans="1:7" ht="14.25" x14ac:dyDescent="0.45">
      <c r="A4" s="54">
        <v>305080</v>
      </c>
      <c r="B4" s="55" t="s">
        <v>97</v>
      </c>
      <c r="C4" s="55" t="s">
        <v>98</v>
      </c>
      <c r="D4" s="2">
        <v>2.8</v>
      </c>
      <c r="E4" s="1">
        <v>222</v>
      </c>
      <c r="F4" s="40" t="s">
        <v>5</v>
      </c>
      <c r="G4" s="42">
        <f t="shared" ref="G4:G35" si="0">MIN(E4:F4)</f>
        <v>222</v>
      </c>
    </row>
    <row r="5" spans="1:7" ht="14.25" x14ac:dyDescent="0.45">
      <c r="A5" s="54">
        <v>305183</v>
      </c>
      <c r="B5" s="55" t="s">
        <v>97</v>
      </c>
      <c r="C5" s="55" t="s">
        <v>96</v>
      </c>
      <c r="D5" s="2">
        <v>6.4</v>
      </c>
      <c r="E5" s="1">
        <v>579</v>
      </c>
      <c r="F5" s="40">
        <v>440</v>
      </c>
      <c r="G5" s="42">
        <f t="shared" si="0"/>
        <v>440</v>
      </c>
    </row>
    <row r="6" spans="1:7" ht="14.25" x14ac:dyDescent="0.45">
      <c r="A6" s="54">
        <v>282408</v>
      </c>
      <c r="B6" s="55" t="s">
        <v>95</v>
      </c>
      <c r="C6" s="55" t="s">
        <v>94</v>
      </c>
      <c r="D6" s="2">
        <v>2.98</v>
      </c>
      <c r="E6" s="1">
        <v>280</v>
      </c>
      <c r="F6" s="40">
        <v>225</v>
      </c>
      <c r="G6" s="42">
        <f t="shared" si="0"/>
        <v>225</v>
      </c>
    </row>
    <row r="7" spans="1:7" ht="14.25" x14ac:dyDescent="0.45">
      <c r="A7" s="54">
        <v>282424</v>
      </c>
      <c r="B7" s="55" t="s">
        <v>95</v>
      </c>
      <c r="C7" s="55" t="s">
        <v>94</v>
      </c>
      <c r="D7" s="2">
        <v>2.98</v>
      </c>
      <c r="E7" s="1">
        <v>280</v>
      </c>
      <c r="F7" s="40">
        <v>225</v>
      </c>
      <c r="G7" s="42">
        <f t="shared" si="0"/>
        <v>225</v>
      </c>
    </row>
    <row r="8" spans="1:7" ht="14.25" x14ac:dyDescent="0.45">
      <c r="A8" s="54">
        <v>276060</v>
      </c>
      <c r="B8" s="55" t="s">
        <v>92</v>
      </c>
      <c r="C8" s="55" t="s">
        <v>93</v>
      </c>
      <c r="D8" s="2">
        <v>7.5</v>
      </c>
      <c r="E8" s="1">
        <v>1590</v>
      </c>
      <c r="F8" s="56"/>
      <c r="G8" s="42">
        <f t="shared" si="0"/>
        <v>1590</v>
      </c>
    </row>
    <row r="9" spans="1:7" ht="14.25" x14ac:dyDescent="0.45">
      <c r="A9" s="54">
        <v>276540</v>
      </c>
      <c r="B9" s="55" t="s">
        <v>92</v>
      </c>
      <c r="C9" s="55" t="s">
        <v>93</v>
      </c>
      <c r="D9" s="2">
        <v>7.5</v>
      </c>
      <c r="E9" s="1">
        <v>1990</v>
      </c>
      <c r="F9" s="56"/>
      <c r="G9" s="42">
        <f t="shared" si="0"/>
        <v>1990</v>
      </c>
    </row>
    <row r="10" spans="1:7" ht="14.25" x14ac:dyDescent="0.45">
      <c r="A10" s="54">
        <v>276907</v>
      </c>
      <c r="B10" s="55" t="s">
        <v>92</v>
      </c>
      <c r="C10" s="55" t="s">
        <v>91</v>
      </c>
      <c r="D10" s="2">
        <v>12</v>
      </c>
      <c r="E10" s="1">
        <v>12490</v>
      </c>
      <c r="F10" s="56"/>
      <c r="G10" s="42">
        <f t="shared" si="0"/>
        <v>12490</v>
      </c>
    </row>
    <row r="11" spans="1:7" ht="14.25" x14ac:dyDescent="0.45">
      <c r="A11" s="54">
        <v>279277</v>
      </c>
      <c r="B11" s="55" t="s">
        <v>88</v>
      </c>
      <c r="C11" s="55" t="s">
        <v>90</v>
      </c>
      <c r="D11" s="2">
        <v>3.2</v>
      </c>
      <c r="E11" s="1">
        <v>399</v>
      </c>
      <c r="F11" s="40">
        <v>238</v>
      </c>
      <c r="G11" s="42">
        <f t="shared" si="0"/>
        <v>238</v>
      </c>
    </row>
    <row r="12" spans="1:7" ht="14.25" x14ac:dyDescent="0.45">
      <c r="A12" s="54">
        <v>279466</v>
      </c>
      <c r="B12" s="55" t="s">
        <v>88</v>
      </c>
      <c r="C12" s="55" t="s">
        <v>90</v>
      </c>
      <c r="D12" s="2">
        <v>3.2</v>
      </c>
      <c r="E12" s="1">
        <v>399</v>
      </c>
      <c r="F12" s="40">
        <v>238</v>
      </c>
      <c r="G12" s="42">
        <f t="shared" si="0"/>
        <v>238</v>
      </c>
    </row>
    <row r="13" spans="1:7" ht="14.25" x14ac:dyDescent="0.45">
      <c r="A13" s="54">
        <v>279957</v>
      </c>
      <c r="B13" s="55" t="s">
        <v>88</v>
      </c>
      <c r="C13" s="55" t="s">
        <v>89</v>
      </c>
      <c r="D13" s="2">
        <v>2.7</v>
      </c>
      <c r="E13" s="1">
        <v>229</v>
      </c>
      <c r="F13" s="40">
        <v>168</v>
      </c>
      <c r="G13" s="42">
        <f t="shared" si="0"/>
        <v>168</v>
      </c>
    </row>
    <row r="14" spans="1:7" ht="14.25" x14ac:dyDescent="0.45">
      <c r="A14" s="54">
        <v>279089</v>
      </c>
      <c r="B14" s="55" t="s">
        <v>88</v>
      </c>
      <c r="C14" s="55" t="s">
        <v>87</v>
      </c>
      <c r="D14" s="2">
        <v>5.5</v>
      </c>
      <c r="E14" s="1">
        <v>528</v>
      </c>
      <c r="F14" s="40">
        <v>299</v>
      </c>
      <c r="G14" s="42">
        <f t="shared" si="0"/>
        <v>299</v>
      </c>
    </row>
    <row r="15" spans="1:7" ht="14.25" x14ac:dyDescent="0.45">
      <c r="A15" s="54">
        <v>279897</v>
      </c>
      <c r="B15" s="55" t="s">
        <v>88</v>
      </c>
      <c r="C15" s="55" t="s">
        <v>87</v>
      </c>
      <c r="D15" s="2">
        <v>5.5</v>
      </c>
      <c r="E15" s="1">
        <v>528</v>
      </c>
      <c r="F15" s="40">
        <v>299</v>
      </c>
      <c r="G15" s="42">
        <f t="shared" si="0"/>
        <v>299</v>
      </c>
    </row>
    <row r="16" spans="1:7" ht="14.25" x14ac:dyDescent="0.45">
      <c r="A16" s="54">
        <v>282875</v>
      </c>
      <c r="B16" s="55" t="s">
        <v>83</v>
      </c>
      <c r="C16" s="55" t="s">
        <v>86</v>
      </c>
      <c r="D16" s="2">
        <v>4.4000000000000004</v>
      </c>
      <c r="E16" s="1">
        <v>269</v>
      </c>
      <c r="F16" s="40" t="s">
        <v>5</v>
      </c>
      <c r="G16" s="42">
        <f t="shared" si="0"/>
        <v>269</v>
      </c>
    </row>
    <row r="17" spans="1:7" ht="14.25" x14ac:dyDescent="0.45">
      <c r="A17" s="54">
        <v>282353</v>
      </c>
      <c r="B17" s="55" t="s">
        <v>83</v>
      </c>
      <c r="C17" s="55" t="s">
        <v>85</v>
      </c>
      <c r="D17" s="2">
        <v>3.7</v>
      </c>
      <c r="E17" s="1">
        <v>128</v>
      </c>
      <c r="F17" s="40" t="s">
        <v>5</v>
      </c>
      <c r="G17" s="42">
        <f t="shared" si="0"/>
        <v>128</v>
      </c>
    </row>
    <row r="18" spans="1:7" ht="14.25" x14ac:dyDescent="0.45">
      <c r="A18" s="54">
        <v>282726</v>
      </c>
      <c r="B18" s="55" t="s">
        <v>83</v>
      </c>
      <c r="C18" s="55" t="s">
        <v>85</v>
      </c>
      <c r="D18" s="2">
        <v>3.7</v>
      </c>
      <c r="E18" s="1">
        <v>128</v>
      </c>
      <c r="F18" s="40" t="s">
        <v>5</v>
      </c>
      <c r="G18" s="42">
        <f t="shared" si="0"/>
        <v>128</v>
      </c>
    </row>
    <row r="19" spans="1:7" ht="14.25" x14ac:dyDescent="0.45">
      <c r="A19" s="54">
        <v>282270</v>
      </c>
      <c r="B19" s="55" t="s">
        <v>83</v>
      </c>
      <c r="C19" s="55" t="s">
        <v>84</v>
      </c>
      <c r="D19" s="2">
        <v>5</v>
      </c>
      <c r="E19" s="1">
        <v>199</v>
      </c>
      <c r="F19" s="40" t="s">
        <v>5</v>
      </c>
      <c r="G19" s="42">
        <f t="shared" si="0"/>
        <v>199</v>
      </c>
    </row>
    <row r="20" spans="1:7" ht="14.25" x14ac:dyDescent="0.45">
      <c r="A20" s="54">
        <v>282229</v>
      </c>
      <c r="B20" s="55" t="s">
        <v>83</v>
      </c>
      <c r="C20" s="55" t="s">
        <v>82</v>
      </c>
      <c r="D20" s="2">
        <v>3.9</v>
      </c>
      <c r="E20" s="1">
        <v>248</v>
      </c>
      <c r="F20" s="40" t="s">
        <v>5</v>
      </c>
      <c r="G20" s="42">
        <f t="shared" si="0"/>
        <v>248</v>
      </c>
    </row>
    <row r="21" spans="1:7" ht="14.25" x14ac:dyDescent="0.45">
      <c r="A21" s="54">
        <v>279221</v>
      </c>
      <c r="B21" s="55" t="s">
        <v>81</v>
      </c>
      <c r="C21" s="55" t="s">
        <v>80</v>
      </c>
      <c r="D21" s="2">
        <v>5</v>
      </c>
      <c r="E21" s="1">
        <v>369</v>
      </c>
      <c r="F21" s="40" t="s">
        <v>5</v>
      </c>
      <c r="G21" s="42">
        <f t="shared" si="0"/>
        <v>369</v>
      </c>
    </row>
    <row r="22" spans="1:7" ht="14.25" x14ac:dyDescent="0.45">
      <c r="A22" s="54">
        <v>230086</v>
      </c>
      <c r="B22" s="55" t="s">
        <v>79</v>
      </c>
      <c r="C22" s="55" t="s">
        <v>78</v>
      </c>
      <c r="D22" s="2"/>
      <c r="E22" s="1">
        <v>115</v>
      </c>
      <c r="F22" s="40">
        <v>99</v>
      </c>
      <c r="G22" s="42">
        <f t="shared" si="0"/>
        <v>99</v>
      </c>
    </row>
    <row r="23" spans="1:7" ht="14.25" x14ac:dyDescent="0.45">
      <c r="A23" s="54">
        <v>287837</v>
      </c>
      <c r="B23" s="55" t="s">
        <v>67</v>
      </c>
      <c r="C23" s="55" t="s">
        <v>77</v>
      </c>
      <c r="D23" s="2">
        <v>4.45</v>
      </c>
      <c r="E23" s="1">
        <v>429</v>
      </c>
      <c r="F23" s="40">
        <v>288</v>
      </c>
      <c r="G23" s="42">
        <f t="shared" si="0"/>
        <v>288</v>
      </c>
    </row>
    <row r="24" spans="1:7" ht="14.25" x14ac:dyDescent="0.45">
      <c r="A24" s="54">
        <v>287928</v>
      </c>
      <c r="B24" s="55" t="s">
        <v>67</v>
      </c>
      <c r="C24" s="55" t="s">
        <v>76</v>
      </c>
      <c r="D24" s="2">
        <v>4.45</v>
      </c>
      <c r="E24" s="1">
        <v>459</v>
      </c>
      <c r="F24" s="40">
        <v>288</v>
      </c>
      <c r="G24" s="42">
        <f t="shared" si="0"/>
        <v>288</v>
      </c>
    </row>
    <row r="25" spans="1:7" ht="14.25" x14ac:dyDescent="0.45">
      <c r="A25" s="54">
        <v>287846</v>
      </c>
      <c r="B25" s="55" t="s">
        <v>67</v>
      </c>
      <c r="C25" s="55" t="s">
        <v>75</v>
      </c>
      <c r="D25" s="2">
        <v>11.9</v>
      </c>
      <c r="E25" s="1">
        <v>289</v>
      </c>
      <c r="F25" s="40">
        <v>248</v>
      </c>
      <c r="G25" s="42">
        <f t="shared" si="0"/>
        <v>248</v>
      </c>
    </row>
    <row r="26" spans="1:7" ht="14.25" x14ac:dyDescent="0.45">
      <c r="A26" s="54">
        <v>287445</v>
      </c>
      <c r="B26" s="55" t="s">
        <v>67</v>
      </c>
      <c r="C26" s="55" t="s">
        <v>74</v>
      </c>
      <c r="D26" s="2">
        <v>5.36</v>
      </c>
      <c r="E26" s="1">
        <v>219</v>
      </c>
      <c r="F26" s="40">
        <v>185</v>
      </c>
      <c r="G26" s="42">
        <f t="shared" si="0"/>
        <v>185</v>
      </c>
    </row>
    <row r="27" spans="1:7" ht="14.25" x14ac:dyDescent="0.45">
      <c r="A27" s="54">
        <v>287755</v>
      </c>
      <c r="B27" s="55" t="s">
        <v>67</v>
      </c>
      <c r="C27" s="55" t="s">
        <v>74</v>
      </c>
      <c r="D27" s="2">
        <v>5.36</v>
      </c>
      <c r="E27" s="1">
        <v>219</v>
      </c>
      <c r="F27" s="40">
        <v>185</v>
      </c>
      <c r="G27" s="42">
        <f t="shared" si="0"/>
        <v>185</v>
      </c>
    </row>
    <row r="28" spans="1:7" ht="14.25" x14ac:dyDescent="0.45">
      <c r="A28" s="54">
        <v>287782</v>
      </c>
      <c r="B28" s="55" t="s">
        <v>67</v>
      </c>
      <c r="C28" s="55" t="s">
        <v>73</v>
      </c>
      <c r="D28" s="2">
        <v>3</v>
      </c>
      <c r="E28" s="1">
        <v>109</v>
      </c>
      <c r="F28" s="40">
        <v>98</v>
      </c>
      <c r="G28" s="42">
        <f t="shared" si="0"/>
        <v>98</v>
      </c>
    </row>
    <row r="29" spans="1:7" ht="14.25" x14ac:dyDescent="0.45">
      <c r="A29" s="54">
        <v>287712</v>
      </c>
      <c r="B29" s="55" t="s">
        <v>67</v>
      </c>
      <c r="C29" s="55" t="s">
        <v>72</v>
      </c>
      <c r="D29" s="2">
        <v>3.2</v>
      </c>
      <c r="E29" s="1">
        <v>93</v>
      </c>
      <c r="F29" s="40" t="s">
        <v>5</v>
      </c>
      <c r="G29" s="42">
        <f t="shared" si="0"/>
        <v>93</v>
      </c>
    </row>
    <row r="30" spans="1:7" ht="14.25" x14ac:dyDescent="0.45">
      <c r="A30" s="54">
        <v>287083</v>
      </c>
      <c r="B30" s="55" t="s">
        <v>67</v>
      </c>
      <c r="C30" s="55" t="s">
        <v>71</v>
      </c>
      <c r="D30" s="2"/>
      <c r="E30" s="1">
        <v>169</v>
      </c>
      <c r="F30" s="40">
        <v>142</v>
      </c>
      <c r="G30" s="42">
        <f t="shared" si="0"/>
        <v>142</v>
      </c>
    </row>
    <row r="31" spans="1:7" ht="14.25" x14ac:dyDescent="0.45">
      <c r="A31" s="54">
        <v>287113</v>
      </c>
      <c r="B31" s="55" t="s">
        <v>67</v>
      </c>
      <c r="C31" s="55" t="s">
        <v>71</v>
      </c>
      <c r="D31" s="2"/>
      <c r="E31" s="1">
        <v>169</v>
      </c>
      <c r="F31" s="40">
        <v>142</v>
      </c>
      <c r="G31" s="42">
        <f t="shared" si="0"/>
        <v>142</v>
      </c>
    </row>
    <row r="32" spans="1:7" ht="14.25" x14ac:dyDescent="0.45">
      <c r="A32" s="54">
        <v>287128</v>
      </c>
      <c r="B32" s="55" t="s">
        <v>67</v>
      </c>
      <c r="C32" s="55" t="s">
        <v>71</v>
      </c>
      <c r="D32" s="2"/>
      <c r="E32" s="1">
        <v>169</v>
      </c>
      <c r="F32" s="40">
        <v>142</v>
      </c>
      <c r="G32" s="42">
        <f t="shared" si="0"/>
        <v>142</v>
      </c>
    </row>
    <row r="33" spans="1:7" ht="14.25" x14ac:dyDescent="0.45">
      <c r="A33" s="54">
        <v>287608</v>
      </c>
      <c r="B33" s="55" t="s">
        <v>67</v>
      </c>
      <c r="C33" s="55" t="s">
        <v>71</v>
      </c>
      <c r="D33" s="2"/>
      <c r="E33" s="1">
        <v>169</v>
      </c>
      <c r="F33" s="40">
        <v>142</v>
      </c>
      <c r="G33" s="42">
        <f t="shared" si="0"/>
        <v>142</v>
      </c>
    </row>
    <row r="34" spans="1:7" ht="14.25" x14ac:dyDescent="0.45">
      <c r="A34" s="54">
        <v>287956</v>
      </c>
      <c r="B34" s="55" t="s">
        <v>67</v>
      </c>
      <c r="C34" s="55" t="s">
        <v>71</v>
      </c>
      <c r="D34" s="2"/>
      <c r="E34" s="1">
        <v>169</v>
      </c>
      <c r="F34" s="40">
        <v>142</v>
      </c>
      <c r="G34" s="42">
        <f t="shared" si="0"/>
        <v>142</v>
      </c>
    </row>
    <row r="35" spans="1:7" ht="14.25" x14ac:dyDescent="0.45">
      <c r="A35" s="54">
        <v>287172</v>
      </c>
      <c r="B35" s="55" t="s">
        <v>67</v>
      </c>
      <c r="C35" s="55" t="s">
        <v>70</v>
      </c>
      <c r="D35" s="2"/>
      <c r="E35" s="1">
        <v>309</v>
      </c>
      <c r="F35" s="40">
        <v>269</v>
      </c>
      <c r="G35" s="42">
        <f t="shared" si="0"/>
        <v>269</v>
      </c>
    </row>
    <row r="36" spans="1:7" ht="14.25" x14ac:dyDescent="0.45">
      <c r="A36" s="54">
        <v>287007</v>
      </c>
      <c r="B36" s="55" t="s">
        <v>67</v>
      </c>
      <c r="C36" s="55" t="s">
        <v>69</v>
      </c>
      <c r="D36" s="2"/>
      <c r="E36" s="1">
        <v>309</v>
      </c>
      <c r="F36" s="40">
        <v>269</v>
      </c>
      <c r="G36" s="42">
        <f t="shared" ref="G36:G67" si="1">MIN(E36:F36)</f>
        <v>269</v>
      </c>
    </row>
    <row r="37" spans="1:7" ht="14.25" x14ac:dyDescent="0.45">
      <c r="A37" s="54">
        <v>287250</v>
      </c>
      <c r="B37" s="55" t="s">
        <v>67</v>
      </c>
      <c r="C37" s="55" t="s">
        <v>68</v>
      </c>
      <c r="D37" s="2">
        <v>4.6500000000000004</v>
      </c>
      <c r="E37" s="1">
        <v>229</v>
      </c>
      <c r="F37" s="40">
        <v>179</v>
      </c>
      <c r="G37" s="42">
        <f t="shared" si="1"/>
        <v>179</v>
      </c>
    </row>
    <row r="38" spans="1:7" ht="14.25" x14ac:dyDescent="0.45">
      <c r="A38" s="54">
        <v>287680</v>
      </c>
      <c r="B38" s="55" t="s">
        <v>67</v>
      </c>
      <c r="C38" s="55" t="s">
        <v>66</v>
      </c>
      <c r="D38" s="2">
        <v>4.62</v>
      </c>
      <c r="E38" s="1">
        <v>399</v>
      </c>
      <c r="F38" s="40">
        <v>295</v>
      </c>
      <c r="G38" s="42">
        <f t="shared" si="1"/>
        <v>295</v>
      </c>
    </row>
    <row r="39" spans="1:7" x14ac:dyDescent="0.3">
      <c r="A39" s="54">
        <v>320329</v>
      </c>
      <c r="B39" s="55" t="s">
        <v>65</v>
      </c>
      <c r="C39" s="55" t="s">
        <v>64</v>
      </c>
      <c r="D39" s="2">
        <v>8.9</v>
      </c>
      <c r="E39" s="1">
        <v>1800</v>
      </c>
      <c r="F39" s="40">
        <v>1800</v>
      </c>
      <c r="G39" s="42">
        <f t="shared" si="1"/>
        <v>1800</v>
      </c>
    </row>
    <row r="40" spans="1:7" x14ac:dyDescent="0.3">
      <c r="A40" s="54">
        <v>288402</v>
      </c>
      <c r="B40" s="55" t="s">
        <v>63</v>
      </c>
      <c r="C40" s="55" t="s">
        <v>62</v>
      </c>
      <c r="D40" s="2">
        <v>2.8</v>
      </c>
      <c r="E40" s="1">
        <v>278</v>
      </c>
      <c r="F40" s="40" t="s">
        <v>5</v>
      </c>
      <c r="G40" s="42">
        <f t="shared" si="1"/>
        <v>278</v>
      </c>
    </row>
    <row r="41" spans="1:7" x14ac:dyDescent="0.3">
      <c r="A41" s="54">
        <v>296302</v>
      </c>
      <c r="B41" s="55" t="s">
        <v>61</v>
      </c>
      <c r="C41" s="55" t="s">
        <v>60</v>
      </c>
      <c r="D41" s="2">
        <v>8.6</v>
      </c>
      <c r="E41" s="1">
        <v>440</v>
      </c>
      <c r="F41" s="40" t="s">
        <v>5</v>
      </c>
      <c r="G41" s="42">
        <f t="shared" si="1"/>
        <v>440</v>
      </c>
    </row>
    <row r="42" spans="1:7" x14ac:dyDescent="0.3">
      <c r="A42" s="54">
        <v>296949</v>
      </c>
      <c r="B42" s="55" t="s">
        <v>61</v>
      </c>
      <c r="C42" s="55" t="s">
        <v>60</v>
      </c>
      <c r="D42" s="2">
        <v>8.6</v>
      </c>
      <c r="E42" s="1">
        <v>699</v>
      </c>
      <c r="F42" s="40">
        <v>440</v>
      </c>
      <c r="G42" s="42">
        <f t="shared" si="1"/>
        <v>440</v>
      </c>
    </row>
    <row r="43" spans="1:7" x14ac:dyDescent="0.3">
      <c r="A43" s="54">
        <v>296285</v>
      </c>
      <c r="B43" s="55" t="s">
        <v>58</v>
      </c>
      <c r="C43" s="55" t="s">
        <v>59</v>
      </c>
      <c r="D43" s="2">
        <v>5.6</v>
      </c>
      <c r="E43" s="1">
        <v>429</v>
      </c>
      <c r="F43" s="40">
        <v>298</v>
      </c>
      <c r="G43" s="42">
        <f t="shared" si="1"/>
        <v>298</v>
      </c>
    </row>
    <row r="44" spans="1:7" x14ac:dyDescent="0.3">
      <c r="A44" s="54">
        <v>296524</v>
      </c>
      <c r="B44" s="55" t="s">
        <v>58</v>
      </c>
      <c r="C44" s="55" t="s">
        <v>57</v>
      </c>
      <c r="D44" s="2">
        <v>2.65</v>
      </c>
      <c r="E44" s="1">
        <v>168</v>
      </c>
      <c r="F44" s="40">
        <v>149</v>
      </c>
      <c r="G44" s="42">
        <f t="shared" si="1"/>
        <v>149</v>
      </c>
    </row>
    <row r="45" spans="1:7" x14ac:dyDescent="0.3">
      <c r="A45" s="54">
        <v>285904</v>
      </c>
      <c r="B45" s="55" t="s">
        <v>36</v>
      </c>
      <c r="C45" s="55" t="s">
        <v>35</v>
      </c>
      <c r="D45" s="2">
        <v>1.7</v>
      </c>
      <c r="E45" s="1">
        <v>86</v>
      </c>
      <c r="F45" s="40">
        <v>86</v>
      </c>
      <c r="G45" s="42">
        <f t="shared" si="1"/>
        <v>86</v>
      </c>
    </row>
    <row r="46" spans="1:7" x14ac:dyDescent="0.3">
      <c r="A46" s="54">
        <v>286100</v>
      </c>
      <c r="B46" s="55" t="s">
        <v>29</v>
      </c>
      <c r="C46" s="55" t="s">
        <v>34</v>
      </c>
      <c r="D46" s="2">
        <v>5.5</v>
      </c>
      <c r="E46" s="1">
        <v>390</v>
      </c>
      <c r="F46" s="56"/>
      <c r="G46" s="42">
        <f t="shared" si="1"/>
        <v>390</v>
      </c>
    </row>
    <row r="47" spans="1:7" x14ac:dyDescent="0.3">
      <c r="A47" s="54">
        <v>286816</v>
      </c>
      <c r="B47" s="55" t="s">
        <v>29</v>
      </c>
      <c r="C47" s="55" t="s">
        <v>33</v>
      </c>
      <c r="D47" s="2">
        <v>5.5</v>
      </c>
      <c r="E47" s="1">
        <v>590</v>
      </c>
      <c r="F47" s="56"/>
      <c r="G47" s="42">
        <f t="shared" si="1"/>
        <v>590</v>
      </c>
    </row>
    <row r="48" spans="1:7" x14ac:dyDescent="0.3">
      <c r="A48" s="54">
        <v>286862</v>
      </c>
      <c r="B48" s="55" t="s">
        <v>29</v>
      </c>
      <c r="C48" s="55" t="s">
        <v>32</v>
      </c>
      <c r="D48" s="2">
        <v>6</v>
      </c>
      <c r="E48" s="1">
        <v>980</v>
      </c>
      <c r="F48" s="56"/>
      <c r="G48" s="42">
        <f t="shared" si="1"/>
        <v>980</v>
      </c>
    </row>
    <row r="49" spans="1:7" x14ac:dyDescent="0.3">
      <c r="A49" s="54">
        <v>286190</v>
      </c>
      <c r="B49" s="55" t="s">
        <v>29</v>
      </c>
      <c r="C49" s="55" t="s">
        <v>31</v>
      </c>
      <c r="D49" s="2">
        <v>6.5</v>
      </c>
      <c r="E49" s="1">
        <v>6480</v>
      </c>
      <c r="F49" s="56"/>
      <c r="G49" s="42">
        <f t="shared" si="1"/>
        <v>6480</v>
      </c>
    </row>
    <row r="50" spans="1:7" x14ac:dyDescent="0.3">
      <c r="A50" s="54">
        <v>286887</v>
      </c>
      <c r="B50" s="55" t="s">
        <v>29</v>
      </c>
      <c r="C50" s="55" t="s">
        <v>30</v>
      </c>
      <c r="D50" s="2">
        <v>6.5</v>
      </c>
      <c r="E50" s="1">
        <v>1940</v>
      </c>
      <c r="F50" s="56"/>
      <c r="G50" s="42">
        <f t="shared" si="1"/>
        <v>1940</v>
      </c>
    </row>
    <row r="51" spans="1:7" x14ac:dyDescent="0.3">
      <c r="A51" s="54">
        <v>286064</v>
      </c>
      <c r="B51" s="55" t="s">
        <v>29</v>
      </c>
      <c r="C51" s="55" t="s">
        <v>28</v>
      </c>
      <c r="D51" s="2">
        <v>6.5</v>
      </c>
      <c r="E51" s="1">
        <v>4480</v>
      </c>
      <c r="F51" s="56"/>
      <c r="G51" s="42">
        <f t="shared" si="1"/>
        <v>4480</v>
      </c>
    </row>
    <row r="52" spans="1:7" x14ac:dyDescent="0.3">
      <c r="A52" s="54">
        <v>286239</v>
      </c>
      <c r="B52" s="55" t="s">
        <v>29</v>
      </c>
      <c r="C52" s="55" t="s">
        <v>28</v>
      </c>
      <c r="D52" s="2">
        <v>6.5</v>
      </c>
      <c r="E52" s="1">
        <v>3480</v>
      </c>
      <c r="F52" s="56"/>
      <c r="G52" s="42">
        <f t="shared" si="1"/>
        <v>3480</v>
      </c>
    </row>
    <row r="53" spans="1:7" x14ac:dyDescent="0.3">
      <c r="A53" s="54">
        <v>279259</v>
      </c>
      <c r="B53" s="55" t="s">
        <v>27</v>
      </c>
      <c r="C53" s="55" t="s">
        <v>26</v>
      </c>
      <c r="D53" s="2">
        <v>4.25</v>
      </c>
      <c r="E53" s="1">
        <v>299</v>
      </c>
      <c r="F53" s="40">
        <v>179</v>
      </c>
      <c r="G53" s="42">
        <f t="shared" si="1"/>
        <v>179</v>
      </c>
    </row>
    <row r="54" spans="1:7" x14ac:dyDescent="0.3">
      <c r="A54" s="54">
        <v>304084</v>
      </c>
      <c r="B54" s="55" t="s">
        <v>24</v>
      </c>
      <c r="C54" s="55" t="s">
        <v>25</v>
      </c>
      <c r="D54" s="2"/>
      <c r="E54" s="1">
        <v>509</v>
      </c>
      <c r="F54" s="40">
        <v>395</v>
      </c>
      <c r="G54" s="42">
        <f t="shared" si="1"/>
        <v>395</v>
      </c>
    </row>
    <row r="55" spans="1:7" x14ac:dyDescent="0.3">
      <c r="A55" s="54">
        <v>304326</v>
      </c>
      <c r="B55" s="55" t="s">
        <v>24</v>
      </c>
      <c r="C55" s="55" t="s">
        <v>23</v>
      </c>
      <c r="D55" s="2">
        <v>3.3</v>
      </c>
      <c r="E55" s="1">
        <v>159</v>
      </c>
      <c r="F55" s="40">
        <v>138</v>
      </c>
      <c r="G55" s="42">
        <f t="shared" si="1"/>
        <v>138</v>
      </c>
    </row>
    <row r="56" spans="1:7" x14ac:dyDescent="0.3">
      <c r="A56" s="54">
        <v>284372</v>
      </c>
      <c r="B56" s="55" t="s">
        <v>16</v>
      </c>
      <c r="C56" s="55" t="s">
        <v>15</v>
      </c>
      <c r="D56" s="2">
        <v>3.9</v>
      </c>
      <c r="E56" s="1">
        <v>233</v>
      </c>
      <c r="F56" s="40" t="s">
        <v>5</v>
      </c>
      <c r="G56" s="42">
        <f t="shared" si="1"/>
        <v>233</v>
      </c>
    </row>
    <row r="57" spans="1:7" x14ac:dyDescent="0.3">
      <c r="A57" s="54">
        <v>299753</v>
      </c>
      <c r="B57" s="55" t="s">
        <v>1</v>
      </c>
      <c r="C57" s="55" t="s">
        <v>14</v>
      </c>
      <c r="D57" s="2">
        <v>4.5</v>
      </c>
      <c r="E57" s="1">
        <v>390</v>
      </c>
      <c r="F57" s="40" t="s">
        <v>5</v>
      </c>
      <c r="G57" s="42">
        <f t="shared" si="1"/>
        <v>390</v>
      </c>
    </row>
    <row r="58" spans="1:7" x14ac:dyDescent="0.3">
      <c r="A58" s="54">
        <v>299104</v>
      </c>
      <c r="B58" s="55" t="s">
        <v>1</v>
      </c>
      <c r="C58" s="55" t="s">
        <v>13</v>
      </c>
      <c r="D58" s="2">
        <v>4.5999999999999996</v>
      </c>
      <c r="E58" s="1">
        <v>530</v>
      </c>
      <c r="F58" s="40">
        <v>479</v>
      </c>
      <c r="G58" s="42">
        <f t="shared" si="1"/>
        <v>479</v>
      </c>
    </row>
    <row r="59" spans="1:7" x14ac:dyDescent="0.3">
      <c r="A59" s="54">
        <v>299363</v>
      </c>
      <c r="B59" s="55" t="s">
        <v>1</v>
      </c>
      <c r="C59" s="55" t="s">
        <v>13</v>
      </c>
      <c r="D59" s="2">
        <v>4.5999999999999996</v>
      </c>
      <c r="E59" s="1">
        <v>530</v>
      </c>
      <c r="F59" s="40">
        <v>479</v>
      </c>
      <c r="G59" s="42">
        <f t="shared" si="1"/>
        <v>479</v>
      </c>
    </row>
    <row r="60" spans="1:7" x14ac:dyDescent="0.3">
      <c r="A60" s="54">
        <v>299305</v>
      </c>
      <c r="B60" s="55" t="s">
        <v>1</v>
      </c>
      <c r="C60" s="55" t="s">
        <v>12</v>
      </c>
      <c r="D60" s="2">
        <v>4.5999999999999996</v>
      </c>
      <c r="E60" s="1">
        <v>560</v>
      </c>
      <c r="F60" s="40" t="s">
        <v>5</v>
      </c>
      <c r="G60" s="42">
        <f t="shared" si="1"/>
        <v>560</v>
      </c>
    </row>
    <row r="61" spans="1:7" x14ac:dyDescent="0.3">
      <c r="A61" s="54">
        <v>299450</v>
      </c>
      <c r="B61" s="55" t="s">
        <v>1</v>
      </c>
      <c r="C61" s="55" t="s">
        <v>12</v>
      </c>
      <c r="D61" s="2">
        <v>4.5999999999999996</v>
      </c>
      <c r="E61" s="1">
        <v>560</v>
      </c>
      <c r="F61" s="40" t="s">
        <v>5</v>
      </c>
      <c r="G61" s="42">
        <f t="shared" si="1"/>
        <v>560</v>
      </c>
    </row>
    <row r="62" spans="1:7" x14ac:dyDescent="0.3">
      <c r="A62" s="54">
        <v>299311</v>
      </c>
      <c r="B62" s="55" t="s">
        <v>1</v>
      </c>
      <c r="C62" s="55" t="s">
        <v>11</v>
      </c>
      <c r="D62" s="2">
        <v>4.5999999999999996</v>
      </c>
      <c r="E62" s="1">
        <v>599</v>
      </c>
      <c r="F62" s="40" t="s">
        <v>5</v>
      </c>
      <c r="G62" s="42">
        <f t="shared" si="1"/>
        <v>599</v>
      </c>
    </row>
    <row r="63" spans="1:7" x14ac:dyDescent="0.3">
      <c r="A63" s="54">
        <v>299982</v>
      </c>
      <c r="B63" s="55" t="s">
        <v>1</v>
      </c>
      <c r="C63" s="55" t="s">
        <v>11</v>
      </c>
      <c r="D63" s="2">
        <v>4.5999999999999996</v>
      </c>
      <c r="E63" s="1">
        <v>599</v>
      </c>
      <c r="F63" s="40" t="s">
        <v>5</v>
      </c>
      <c r="G63" s="42">
        <f t="shared" si="1"/>
        <v>599</v>
      </c>
    </row>
    <row r="64" spans="1:7" x14ac:dyDescent="0.3">
      <c r="A64" s="54">
        <v>299092</v>
      </c>
      <c r="B64" s="55" t="s">
        <v>1</v>
      </c>
      <c r="C64" s="55" t="s">
        <v>10</v>
      </c>
      <c r="D64" s="2">
        <v>3.53</v>
      </c>
      <c r="E64" s="1">
        <v>870</v>
      </c>
      <c r="F64" s="40" t="s">
        <v>5</v>
      </c>
      <c r="G64" s="42">
        <f t="shared" si="1"/>
        <v>870</v>
      </c>
    </row>
    <row r="65" spans="1:7" x14ac:dyDescent="0.3">
      <c r="A65" s="54">
        <v>299243</v>
      </c>
      <c r="B65" s="55" t="s">
        <v>1</v>
      </c>
      <c r="C65" s="55" t="s">
        <v>10</v>
      </c>
      <c r="D65" s="2">
        <v>3.53</v>
      </c>
      <c r="E65" s="1">
        <v>870</v>
      </c>
      <c r="F65" s="40" t="s">
        <v>5</v>
      </c>
      <c r="G65" s="42">
        <f t="shared" si="1"/>
        <v>870</v>
      </c>
    </row>
    <row r="66" spans="1:7" x14ac:dyDescent="0.3">
      <c r="A66" s="54">
        <v>299841</v>
      </c>
      <c r="B66" s="55" t="s">
        <v>1</v>
      </c>
      <c r="C66" s="55" t="s">
        <v>10</v>
      </c>
      <c r="D66" s="2">
        <v>3.53</v>
      </c>
      <c r="E66" s="1">
        <v>870</v>
      </c>
      <c r="F66" s="40" t="s">
        <v>5</v>
      </c>
      <c r="G66" s="42">
        <f t="shared" si="1"/>
        <v>870</v>
      </c>
    </row>
    <row r="67" spans="1:7" x14ac:dyDescent="0.3">
      <c r="A67" s="54">
        <v>299117</v>
      </c>
      <c r="B67" s="55" t="s">
        <v>1</v>
      </c>
      <c r="C67" s="55" t="s">
        <v>9</v>
      </c>
      <c r="D67" s="2">
        <v>5.6</v>
      </c>
      <c r="E67" s="1">
        <v>1270</v>
      </c>
      <c r="F67" s="40">
        <v>1270</v>
      </c>
      <c r="G67" s="42">
        <f t="shared" si="1"/>
        <v>1270</v>
      </c>
    </row>
    <row r="68" spans="1:7" x14ac:dyDescent="0.3">
      <c r="A68" s="54">
        <v>299225</v>
      </c>
      <c r="B68" s="55" t="s">
        <v>1</v>
      </c>
      <c r="C68" s="55" t="s">
        <v>9</v>
      </c>
      <c r="D68" s="2">
        <v>5.6</v>
      </c>
      <c r="E68" s="1">
        <v>1270</v>
      </c>
      <c r="F68" s="40">
        <v>1270</v>
      </c>
      <c r="G68" s="42">
        <f t="shared" ref="G68:G88" si="2">MIN(E68:F68)</f>
        <v>1270</v>
      </c>
    </row>
    <row r="69" spans="1:7" x14ac:dyDescent="0.3">
      <c r="A69" s="54">
        <v>299356</v>
      </c>
      <c r="B69" s="55" t="s">
        <v>1</v>
      </c>
      <c r="C69" s="55" t="s">
        <v>9</v>
      </c>
      <c r="D69" s="2">
        <v>5.6</v>
      </c>
      <c r="E69" s="1">
        <v>1270</v>
      </c>
      <c r="F69" s="40">
        <v>1270</v>
      </c>
      <c r="G69" s="42">
        <f t="shared" si="2"/>
        <v>1270</v>
      </c>
    </row>
    <row r="70" spans="1:7" x14ac:dyDescent="0.3">
      <c r="A70" s="54">
        <v>299485</v>
      </c>
      <c r="B70" s="55" t="s">
        <v>1</v>
      </c>
      <c r="C70" s="55" t="s">
        <v>9</v>
      </c>
      <c r="D70" s="2">
        <v>5.6</v>
      </c>
      <c r="E70" s="1">
        <v>1350</v>
      </c>
      <c r="F70" s="40">
        <v>1350</v>
      </c>
      <c r="G70" s="42">
        <f t="shared" si="2"/>
        <v>1350</v>
      </c>
    </row>
    <row r="71" spans="1:7" x14ac:dyDescent="0.3">
      <c r="A71" s="54">
        <v>299716</v>
      </c>
      <c r="B71" s="55" t="s">
        <v>1</v>
      </c>
      <c r="C71" s="55" t="s">
        <v>9</v>
      </c>
      <c r="D71" s="2">
        <v>5.6</v>
      </c>
      <c r="E71" s="1">
        <v>1350</v>
      </c>
      <c r="F71" s="40">
        <v>1350</v>
      </c>
      <c r="G71" s="42">
        <f t="shared" si="2"/>
        <v>1350</v>
      </c>
    </row>
    <row r="72" spans="1:7" x14ac:dyDescent="0.3">
      <c r="A72" s="54">
        <v>299522</v>
      </c>
      <c r="B72" s="55" t="s">
        <v>1</v>
      </c>
      <c r="C72" s="55" t="s">
        <v>8</v>
      </c>
      <c r="D72" s="2">
        <v>4.7</v>
      </c>
      <c r="E72" s="1">
        <v>1270</v>
      </c>
      <c r="F72" s="40">
        <v>1270</v>
      </c>
      <c r="G72" s="42">
        <f t="shared" si="2"/>
        <v>1270</v>
      </c>
    </row>
    <row r="73" spans="1:7" x14ac:dyDescent="0.3">
      <c r="A73" s="54">
        <v>299645</v>
      </c>
      <c r="B73" s="55" t="s">
        <v>1</v>
      </c>
      <c r="C73" s="55" t="s">
        <v>8</v>
      </c>
      <c r="D73" s="2">
        <v>4.7</v>
      </c>
      <c r="E73" s="1">
        <v>1270</v>
      </c>
      <c r="F73" s="40">
        <v>1270</v>
      </c>
      <c r="G73" s="42">
        <f t="shared" si="2"/>
        <v>1270</v>
      </c>
    </row>
    <row r="74" spans="1:7" x14ac:dyDescent="0.3">
      <c r="A74" s="54">
        <v>299849</v>
      </c>
      <c r="B74" s="55" t="s">
        <v>1</v>
      </c>
      <c r="C74" s="55" t="s">
        <v>8</v>
      </c>
      <c r="D74" s="2">
        <v>4.7</v>
      </c>
      <c r="E74" s="1">
        <v>1270</v>
      </c>
      <c r="F74" s="40">
        <v>1270</v>
      </c>
      <c r="G74" s="42">
        <f t="shared" si="2"/>
        <v>1270</v>
      </c>
    </row>
    <row r="75" spans="1:7" x14ac:dyDescent="0.3">
      <c r="A75" s="54">
        <v>299656</v>
      </c>
      <c r="B75" s="55" t="s">
        <v>1</v>
      </c>
      <c r="C75" s="55" t="s">
        <v>7</v>
      </c>
      <c r="D75" s="2">
        <v>6.7</v>
      </c>
      <c r="E75" s="1">
        <v>800</v>
      </c>
      <c r="F75" s="40" t="s">
        <v>5</v>
      </c>
      <c r="G75" s="42">
        <f t="shared" si="2"/>
        <v>800</v>
      </c>
    </row>
    <row r="76" spans="1:7" x14ac:dyDescent="0.3">
      <c r="A76" s="54">
        <v>299658</v>
      </c>
      <c r="B76" s="55" t="s">
        <v>1</v>
      </c>
      <c r="C76" s="55" t="s">
        <v>6</v>
      </c>
      <c r="D76" s="2">
        <v>6.7</v>
      </c>
      <c r="E76" s="1">
        <v>860</v>
      </c>
      <c r="F76" s="40" t="s">
        <v>5</v>
      </c>
      <c r="G76" s="42">
        <f t="shared" si="2"/>
        <v>860</v>
      </c>
    </row>
    <row r="77" spans="1:7" x14ac:dyDescent="0.3">
      <c r="A77" s="54">
        <v>299095</v>
      </c>
      <c r="B77" s="55" t="s">
        <v>1</v>
      </c>
      <c r="C77" s="55" t="s">
        <v>4</v>
      </c>
      <c r="D77" s="2">
        <v>8.5</v>
      </c>
      <c r="E77" s="1">
        <v>920</v>
      </c>
      <c r="F77" s="40" t="s">
        <v>5</v>
      </c>
      <c r="G77" s="42">
        <f t="shared" si="2"/>
        <v>920</v>
      </c>
    </row>
    <row r="78" spans="1:7" x14ac:dyDescent="0.3">
      <c r="A78" s="54">
        <v>299508</v>
      </c>
      <c r="B78" s="55" t="s">
        <v>1</v>
      </c>
      <c r="C78" s="55" t="s">
        <v>4</v>
      </c>
      <c r="D78" s="2">
        <v>8.5</v>
      </c>
      <c r="E78" s="1">
        <v>1030</v>
      </c>
      <c r="F78" s="40">
        <v>1030</v>
      </c>
      <c r="G78" s="42">
        <f t="shared" si="2"/>
        <v>1030</v>
      </c>
    </row>
    <row r="79" spans="1:7" x14ac:dyDescent="0.3">
      <c r="A79" s="54">
        <v>299738</v>
      </c>
      <c r="B79" s="55" t="s">
        <v>1</v>
      </c>
      <c r="C79" s="55" t="s">
        <v>4</v>
      </c>
      <c r="D79" s="2">
        <v>8.5</v>
      </c>
      <c r="E79" s="1">
        <v>1030</v>
      </c>
      <c r="F79" s="40">
        <v>1030</v>
      </c>
      <c r="G79" s="42">
        <f t="shared" si="2"/>
        <v>1030</v>
      </c>
    </row>
    <row r="80" spans="1:7" x14ac:dyDescent="0.3">
      <c r="A80" s="54">
        <v>299138</v>
      </c>
      <c r="B80" s="55" t="s">
        <v>1</v>
      </c>
      <c r="C80" s="55" t="s">
        <v>3</v>
      </c>
      <c r="D80" s="2">
        <v>8.5</v>
      </c>
      <c r="E80" s="1">
        <v>1090</v>
      </c>
      <c r="F80" s="40">
        <v>1090</v>
      </c>
      <c r="G80" s="42">
        <f t="shared" si="2"/>
        <v>1090</v>
      </c>
    </row>
    <row r="81" spans="1:7" x14ac:dyDescent="0.3">
      <c r="A81" s="54">
        <v>299227</v>
      </c>
      <c r="B81" s="55" t="s">
        <v>1</v>
      </c>
      <c r="C81" s="55" t="s">
        <v>3</v>
      </c>
      <c r="D81" s="2">
        <v>8.5</v>
      </c>
      <c r="E81" s="1">
        <v>1090</v>
      </c>
      <c r="F81" s="40">
        <v>1090</v>
      </c>
      <c r="G81" s="42">
        <f t="shared" si="2"/>
        <v>1090</v>
      </c>
    </row>
    <row r="82" spans="1:7" x14ac:dyDescent="0.3">
      <c r="A82" s="54">
        <v>299348</v>
      </c>
      <c r="B82" s="55" t="s">
        <v>1</v>
      </c>
      <c r="C82" s="55" t="s">
        <v>3</v>
      </c>
      <c r="D82" s="2">
        <v>8.5</v>
      </c>
      <c r="E82" s="1">
        <v>1090</v>
      </c>
      <c r="F82" s="40">
        <v>1090</v>
      </c>
      <c r="G82" s="42">
        <f t="shared" si="2"/>
        <v>1090</v>
      </c>
    </row>
    <row r="83" spans="1:7" x14ac:dyDescent="0.3">
      <c r="A83" s="54">
        <v>299335</v>
      </c>
      <c r="B83" s="55" t="s">
        <v>1</v>
      </c>
      <c r="C83" s="55" t="s">
        <v>2</v>
      </c>
      <c r="D83" s="2">
        <v>11</v>
      </c>
      <c r="E83" s="1">
        <v>2920</v>
      </c>
      <c r="F83" s="56"/>
      <c r="G83" s="42">
        <f t="shared" si="2"/>
        <v>2920</v>
      </c>
    </row>
    <row r="84" spans="1:7" x14ac:dyDescent="0.3">
      <c r="A84" s="54">
        <v>299182</v>
      </c>
      <c r="B84" s="55" t="s">
        <v>1</v>
      </c>
      <c r="C84" s="55" t="s">
        <v>0</v>
      </c>
      <c r="D84" s="2">
        <v>6.5</v>
      </c>
      <c r="E84" s="1">
        <v>1960</v>
      </c>
      <c r="F84" s="40">
        <v>1960</v>
      </c>
      <c r="G84" s="42">
        <f t="shared" si="2"/>
        <v>1960</v>
      </c>
    </row>
    <row r="85" spans="1:7" x14ac:dyDescent="0.3">
      <c r="A85" s="54">
        <v>299630</v>
      </c>
      <c r="B85" s="55" t="s">
        <v>1</v>
      </c>
      <c r="C85" s="55" t="s">
        <v>0</v>
      </c>
      <c r="D85" s="2">
        <v>6.5</v>
      </c>
      <c r="E85" s="1">
        <v>1960</v>
      </c>
      <c r="F85" s="40">
        <v>1960</v>
      </c>
      <c r="G85" s="42">
        <f t="shared" si="2"/>
        <v>1960</v>
      </c>
    </row>
    <row r="86" spans="1:7" x14ac:dyDescent="0.3">
      <c r="A86" s="54">
        <v>299650</v>
      </c>
      <c r="B86" s="55" t="s">
        <v>1</v>
      </c>
      <c r="C86" s="55" t="s">
        <v>0</v>
      </c>
      <c r="D86" s="2">
        <v>6.5</v>
      </c>
      <c r="E86" s="1">
        <v>1960</v>
      </c>
      <c r="F86" s="40">
        <v>1960</v>
      </c>
      <c r="G86" s="42">
        <f t="shared" si="2"/>
        <v>1960</v>
      </c>
    </row>
    <row r="87" spans="1:7" x14ac:dyDescent="0.3">
      <c r="A87" s="54">
        <v>299813</v>
      </c>
      <c r="B87" s="55" t="s">
        <v>1</v>
      </c>
      <c r="C87" s="55" t="s">
        <v>0</v>
      </c>
      <c r="D87" s="2">
        <v>6.5</v>
      </c>
      <c r="E87" s="1">
        <v>1960</v>
      </c>
      <c r="F87" s="40">
        <v>1960</v>
      </c>
      <c r="G87" s="42">
        <f t="shared" si="2"/>
        <v>1960</v>
      </c>
    </row>
    <row r="88" spans="1:7" x14ac:dyDescent="0.3">
      <c r="A88" s="54">
        <v>299970</v>
      </c>
      <c r="B88" s="55" t="s">
        <v>1</v>
      </c>
      <c r="C88" s="55" t="s">
        <v>0</v>
      </c>
      <c r="D88" s="2">
        <v>6.5</v>
      </c>
      <c r="E88" s="1">
        <v>1960</v>
      </c>
      <c r="F88" s="40">
        <v>1960</v>
      </c>
      <c r="G88" s="42">
        <f t="shared" si="2"/>
        <v>1960</v>
      </c>
    </row>
  </sheetData>
  <sortState ref="A4:G88">
    <sortCondition ref="B4:B88"/>
    <sortCondition ref="C4:C88"/>
  </sortState>
  <pageMargins left="0.70866141732283472" right="0.70866141732283472" top="1.1811023622047245" bottom="1.1811023622047245" header="0.59055118110236227" footer="0.59055118110236227"/>
  <pageSetup paperSize="9" scale="79" fitToHeight="0" orientation="portrait" horizontalDpi="300" verticalDpi="300" r:id="rId1"/>
  <headerFooter>
    <oddHeader>&amp;C&amp;"-,Fett"&amp;20&amp;K03+000Preisliste 2018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79"/>
  <sheetViews>
    <sheetView workbookViewId="0"/>
  </sheetViews>
  <sheetFormatPr defaultColWidth="11" defaultRowHeight="16.5" x14ac:dyDescent="0.3"/>
  <cols>
    <col min="1" max="1" width="10" customWidth="1"/>
    <col min="2" max="2" width="14.625" bestFit="1" customWidth="1"/>
    <col min="3" max="3" width="25.5" bestFit="1" customWidth="1"/>
    <col min="4" max="4" width="17" bestFit="1" customWidth="1"/>
    <col min="5" max="5" width="16.5" customWidth="1"/>
    <col min="6" max="6" width="13.375" bestFit="1" customWidth="1"/>
    <col min="7" max="7" width="13.625" customWidth="1"/>
    <col min="8" max="8" width="4.375" bestFit="1" customWidth="1"/>
    <col min="9" max="9" width="32.375" bestFit="1" customWidth="1"/>
    <col min="10" max="10" width="15.25" customWidth="1"/>
    <col min="11" max="11" width="16.875" customWidth="1"/>
    <col min="12" max="12" width="19.125" customWidth="1"/>
    <col min="13" max="13" width="13.75" bestFit="1" customWidth="1"/>
    <col min="14" max="14" width="33.5" bestFit="1" customWidth="1"/>
  </cols>
  <sheetData>
    <row r="1" spans="1:14" ht="24" customHeight="1" x14ac:dyDescent="0.3">
      <c r="A1" s="25" t="s">
        <v>168</v>
      </c>
      <c r="B1" s="4"/>
      <c r="D1" s="59" t="s">
        <v>226</v>
      </c>
      <c r="E1" s="4" t="s">
        <v>227</v>
      </c>
      <c r="F1" s="23">
        <f>COUNTIF($E$8:$E$79,E1)</f>
        <v>47</v>
      </c>
      <c r="G1" s="4"/>
      <c r="H1" s="22"/>
      <c r="I1" s="24" t="s">
        <v>234</v>
      </c>
      <c r="J1" s="4" t="s">
        <v>127</v>
      </c>
      <c r="K1" s="42">
        <f>SUMIF($J$8:$J$79,J1,$K$8:$K$79)</f>
        <v>3692</v>
      </c>
      <c r="L1" s="22"/>
    </row>
    <row r="2" spans="1:14" ht="24" customHeight="1" x14ac:dyDescent="0.3">
      <c r="A2" s="4"/>
      <c r="B2" s="4"/>
      <c r="D2" s="59"/>
      <c r="E2" s="4" t="s">
        <v>228</v>
      </c>
      <c r="F2" s="23">
        <f>COUNTIF($E$8:$E$79,E2)</f>
        <v>9</v>
      </c>
      <c r="G2" s="4"/>
      <c r="H2" s="22"/>
      <c r="I2" s="4"/>
      <c r="J2" s="4" t="s">
        <v>119</v>
      </c>
      <c r="K2" s="42">
        <f>SUMIF($J$8:$J$79,J2,$K$8:$K$79)</f>
        <v>13743</v>
      </c>
      <c r="L2" s="22"/>
    </row>
    <row r="3" spans="1:14" ht="24" customHeight="1" x14ac:dyDescent="0.3">
      <c r="D3" s="59"/>
      <c r="E3" s="4" t="s">
        <v>229</v>
      </c>
      <c r="F3" s="23">
        <f>COUNTIF($E$8:$E$79,E3)</f>
        <v>16</v>
      </c>
      <c r="G3" s="8"/>
      <c r="H3" s="8"/>
      <c r="J3" s="4" t="s">
        <v>108</v>
      </c>
      <c r="K3" s="42">
        <f>SUMIF($J$8:$J$79,J3,$K$8:$K$79)</f>
        <v>21696</v>
      </c>
      <c r="L3" s="8"/>
    </row>
    <row r="4" spans="1:14" ht="24" customHeight="1" x14ac:dyDescent="0.45">
      <c r="G4" s="8"/>
      <c r="H4" s="8"/>
      <c r="J4" s="4" t="s">
        <v>113</v>
      </c>
      <c r="K4" s="42">
        <f>SUMIF($J$8:$J$79,J4,$K$8:$K$79)</f>
        <v>52950</v>
      </c>
      <c r="L4" s="8"/>
    </row>
    <row r="5" spans="1:14" ht="14.25" x14ac:dyDescent="0.45">
      <c r="G5" s="8"/>
      <c r="H5" s="8"/>
      <c r="J5" s="9"/>
      <c r="L5" s="8"/>
    </row>
    <row r="6" spans="1:14" ht="14.25" x14ac:dyDescent="0.45">
      <c r="G6" s="8"/>
      <c r="H6" s="8"/>
      <c r="J6" s="9"/>
      <c r="L6" s="8"/>
    </row>
    <row r="7" spans="1:14" x14ac:dyDescent="0.3">
      <c r="A7" s="57" t="s">
        <v>105</v>
      </c>
      <c r="B7" s="19" t="s">
        <v>104</v>
      </c>
      <c r="C7" s="19" t="s">
        <v>103</v>
      </c>
      <c r="D7" s="19" t="s">
        <v>167</v>
      </c>
      <c r="E7" s="19" t="s">
        <v>230</v>
      </c>
      <c r="F7" s="19" t="s">
        <v>166</v>
      </c>
      <c r="G7" s="21" t="s">
        <v>233</v>
      </c>
      <c r="H7" s="20" t="s">
        <v>165</v>
      </c>
      <c r="I7" s="19" t="s">
        <v>164</v>
      </c>
      <c r="J7" s="18" t="s">
        <v>163</v>
      </c>
      <c r="K7" s="17" t="s">
        <v>162</v>
      </c>
      <c r="L7" s="17" t="s">
        <v>161</v>
      </c>
    </row>
    <row r="8" spans="1:14" ht="14.25" x14ac:dyDescent="0.45">
      <c r="A8" s="14">
        <v>218038</v>
      </c>
      <c r="B8" s="3" t="s">
        <v>18</v>
      </c>
      <c r="C8" s="3" t="s">
        <v>20</v>
      </c>
      <c r="D8" s="11" t="s">
        <v>129</v>
      </c>
      <c r="E8" s="11" t="s">
        <v>227</v>
      </c>
      <c r="F8" s="11" t="s">
        <v>110</v>
      </c>
      <c r="G8" s="12" t="s">
        <v>120</v>
      </c>
      <c r="H8" s="12" t="s">
        <v>120</v>
      </c>
      <c r="I8" s="11" t="s">
        <v>116</v>
      </c>
      <c r="J8" s="11" t="s">
        <v>119</v>
      </c>
      <c r="K8" s="41">
        <v>560</v>
      </c>
      <c r="L8" s="10" t="str">
        <f t="shared" ref="L8:L39" si="0">IF(COUNTA(G8:H8)=2,"alles integriert","")</f>
        <v>alles integriert</v>
      </c>
      <c r="M8" t="str">
        <f>IF(AND(G8="x",H8="x"),"alles integriert","")</f>
        <v>alles integriert</v>
      </c>
      <c r="N8" s="36" t="s">
        <v>231</v>
      </c>
    </row>
    <row r="9" spans="1:14" ht="14.25" x14ac:dyDescent="0.45">
      <c r="A9" s="14">
        <v>218208</v>
      </c>
      <c r="B9" s="3" t="s">
        <v>18</v>
      </c>
      <c r="C9" s="3" t="s">
        <v>21</v>
      </c>
      <c r="D9" s="11" t="s">
        <v>131</v>
      </c>
      <c r="E9" s="11" t="s">
        <v>227</v>
      </c>
      <c r="F9" s="11" t="s">
        <v>110</v>
      </c>
      <c r="G9" s="12" t="s">
        <v>120</v>
      </c>
      <c r="H9" s="12" t="s">
        <v>120</v>
      </c>
      <c r="I9" s="15" t="s">
        <v>116</v>
      </c>
      <c r="J9" s="11" t="s">
        <v>119</v>
      </c>
      <c r="K9" s="41">
        <v>430</v>
      </c>
      <c r="L9" s="10" t="str">
        <f t="shared" si="0"/>
        <v>alles integriert</v>
      </c>
      <c r="M9" t="str">
        <f>IF(AND(G9="x",H9="x"),"alles integriert","")</f>
        <v>alles integriert</v>
      </c>
    </row>
    <row r="10" spans="1:14" ht="14.25" hidden="1" x14ac:dyDescent="0.45">
      <c r="A10" s="14">
        <v>218411</v>
      </c>
      <c r="B10" s="3" t="s">
        <v>18</v>
      </c>
      <c r="C10" s="3" t="s">
        <v>22</v>
      </c>
      <c r="D10" s="11" t="s">
        <v>111</v>
      </c>
      <c r="E10" s="11" t="s">
        <v>227</v>
      </c>
      <c r="F10" s="11" t="s">
        <v>110</v>
      </c>
      <c r="G10" s="12" t="s">
        <v>120</v>
      </c>
      <c r="H10" s="12" t="s">
        <v>120</v>
      </c>
      <c r="I10" s="11"/>
      <c r="J10" s="11" t="s">
        <v>119</v>
      </c>
      <c r="K10" s="41">
        <v>324</v>
      </c>
      <c r="L10" s="10" t="str">
        <f t="shared" si="0"/>
        <v>alles integriert</v>
      </c>
    </row>
    <row r="11" spans="1:14" ht="14.25" hidden="1" x14ac:dyDescent="0.45">
      <c r="A11" s="14">
        <v>218481</v>
      </c>
      <c r="B11" s="3" t="s">
        <v>18</v>
      </c>
      <c r="C11" s="3" t="s">
        <v>17</v>
      </c>
      <c r="D11" s="11" t="s">
        <v>128</v>
      </c>
      <c r="E11" s="11" t="s">
        <v>227</v>
      </c>
      <c r="F11" s="11" t="s">
        <v>110</v>
      </c>
      <c r="G11" s="12"/>
      <c r="H11" s="12" t="s">
        <v>120</v>
      </c>
      <c r="I11" s="11"/>
      <c r="J11" s="11" t="s">
        <v>108</v>
      </c>
      <c r="K11" s="41">
        <v>1180</v>
      </c>
      <c r="L11" s="10" t="str">
        <f t="shared" si="0"/>
        <v/>
      </c>
    </row>
    <row r="12" spans="1:14" ht="14.25" hidden="1" x14ac:dyDescent="0.45">
      <c r="A12" s="14">
        <v>218977</v>
      </c>
      <c r="B12" s="3" t="s">
        <v>18</v>
      </c>
      <c r="C12" s="3" t="s">
        <v>19</v>
      </c>
      <c r="D12" s="11" t="s">
        <v>128</v>
      </c>
      <c r="E12" s="11" t="s">
        <v>227</v>
      </c>
      <c r="F12" s="11" t="s">
        <v>110</v>
      </c>
      <c r="G12" s="12"/>
      <c r="H12" s="12"/>
      <c r="I12" s="11"/>
      <c r="J12" s="11" t="s">
        <v>108</v>
      </c>
      <c r="K12" s="41">
        <v>940</v>
      </c>
      <c r="L12" s="10" t="str">
        <f t="shared" si="0"/>
        <v/>
      </c>
    </row>
    <row r="13" spans="1:14" ht="14.25" x14ac:dyDescent="0.45">
      <c r="A13" s="14">
        <v>276060</v>
      </c>
      <c r="B13" s="3" t="s">
        <v>92</v>
      </c>
      <c r="C13" s="3" t="s">
        <v>93</v>
      </c>
      <c r="D13" s="11" t="s">
        <v>111</v>
      </c>
      <c r="E13" s="11" t="s">
        <v>227</v>
      </c>
      <c r="F13" s="3" t="s">
        <v>110</v>
      </c>
      <c r="G13" s="14"/>
      <c r="H13" s="14"/>
      <c r="I13" s="11" t="s">
        <v>160</v>
      </c>
      <c r="J13" s="11" t="s">
        <v>108</v>
      </c>
      <c r="K13" s="41">
        <v>1590</v>
      </c>
      <c r="L13" s="10" t="str">
        <f t="shared" si="0"/>
        <v/>
      </c>
      <c r="M13" t="str">
        <f t="shared" ref="M13:M16" si="1">IF(AND(G13="x",H13="x"),"alles integriert","")</f>
        <v/>
      </c>
    </row>
    <row r="14" spans="1:14" ht="14.25" x14ac:dyDescent="0.45">
      <c r="A14" s="14">
        <v>276540</v>
      </c>
      <c r="B14" s="3" t="s">
        <v>92</v>
      </c>
      <c r="C14" s="3" t="s">
        <v>93</v>
      </c>
      <c r="D14" s="11" t="s">
        <v>111</v>
      </c>
      <c r="E14" s="11" t="s">
        <v>227</v>
      </c>
      <c r="F14" s="3" t="s">
        <v>115</v>
      </c>
      <c r="G14" s="14"/>
      <c r="H14" s="14"/>
      <c r="I14" s="11" t="s">
        <v>159</v>
      </c>
      <c r="J14" s="13" t="s">
        <v>113</v>
      </c>
      <c r="K14" s="41">
        <v>1990</v>
      </c>
      <c r="L14" s="10" t="str">
        <f t="shared" si="0"/>
        <v/>
      </c>
      <c r="M14" t="str">
        <f t="shared" si="1"/>
        <v/>
      </c>
    </row>
    <row r="15" spans="1:14" ht="14.25" x14ac:dyDescent="0.45">
      <c r="A15" s="14">
        <v>276907</v>
      </c>
      <c r="B15" s="3" t="s">
        <v>92</v>
      </c>
      <c r="C15" s="3" t="s">
        <v>91</v>
      </c>
      <c r="D15" s="11" t="s">
        <v>158</v>
      </c>
      <c r="E15" s="11" t="s">
        <v>227</v>
      </c>
      <c r="F15" s="3" t="s">
        <v>115</v>
      </c>
      <c r="G15" s="14"/>
      <c r="H15" s="14"/>
      <c r="I15" s="11" t="s">
        <v>157</v>
      </c>
      <c r="J15" s="13" t="s">
        <v>113</v>
      </c>
      <c r="K15" s="41">
        <v>12490</v>
      </c>
      <c r="L15" s="10" t="str">
        <f t="shared" si="0"/>
        <v/>
      </c>
      <c r="M15" t="str">
        <f t="shared" si="1"/>
        <v/>
      </c>
    </row>
    <row r="16" spans="1:14" ht="14.25" x14ac:dyDescent="0.45">
      <c r="A16" s="14">
        <v>279089</v>
      </c>
      <c r="B16" s="3" t="s">
        <v>88</v>
      </c>
      <c r="C16" s="3" t="s">
        <v>87</v>
      </c>
      <c r="D16" s="11" t="s">
        <v>126</v>
      </c>
      <c r="E16" s="11" t="s">
        <v>229</v>
      </c>
      <c r="F16" s="11" t="s">
        <v>110</v>
      </c>
      <c r="G16" s="12" t="s">
        <v>120</v>
      </c>
      <c r="H16" s="12"/>
      <c r="I16" s="11" t="s">
        <v>155</v>
      </c>
      <c r="J16" s="11" t="s">
        <v>119</v>
      </c>
      <c r="K16" s="41">
        <v>528</v>
      </c>
      <c r="L16" s="10" t="str">
        <f t="shared" si="0"/>
        <v/>
      </c>
      <c r="M16" t="str">
        <f t="shared" si="1"/>
        <v/>
      </c>
    </row>
    <row r="17" spans="1:13" ht="14.25" hidden="1" x14ac:dyDescent="0.45">
      <c r="A17" s="14">
        <v>279221</v>
      </c>
      <c r="B17" s="3" t="s">
        <v>81</v>
      </c>
      <c r="C17" s="3" t="s">
        <v>80</v>
      </c>
      <c r="D17" s="11" t="s">
        <v>122</v>
      </c>
      <c r="E17" s="11" t="s">
        <v>227</v>
      </c>
      <c r="F17" s="11" t="s">
        <v>110</v>
      </c>
      <c r="G17" s="12" t="s">
        <v>120</v>
      </c>
      <c r="H17" s="12" t="s">
        <v>120</v>
      </c>
      <c r="I17" s="11"/>
      <c r="J17" s="11" t="s">
        <v>119</v>
      </c>
      <c r="K17" s="41">
        <v>369</v>
      </c>
      <c r="L17" s="10" t="str">
        <f t="shared" si="0"/>
        <v>alles integriert</v>
      </c>
    </row>
    <row r="18" spans="1:13" ht="14.25" hidden="1" x14ac:dyDescent="0.45">
      <c r="A18" s="14">
        <v>279259</v>
      </c>
      <c r="B18" s="3" t="s">
        <v>27</v>
      </c>
      <c r="C18" s="3" t="s">
        <v>26</v>
      </c>
      <c r="D18" s="11" t="s">
        <v>111</v>
      </c>
      <c r="E18" s="11" t="s">
        <v>228</v>
      </c>
      <c r="F18" s="11" t="s">
        <v>110</v>
      </c>
      <c r="G18" s="12" t="s">
        <v>120</v>
      </c>
      <c r="H18" s="12" t="s">
        <v>120</v>
      </c>
      <c r="I18" s="11"/>
      <c r="J18" s="11" t="s">
        <v>119</v>
      </c>
      <c r="K18" s="41">
        <v>299</v>
      </c>
      <c r="L18" s="10" t="str">
        <f t="shared" si="0"/>
        <v>alles integriert</v>
      </c>
    </row>
    <row r="19" spans="1:13" ht="14.25" x14ac:dyDescent="0.45">
      <c r="A19" s="14">
        <v>279277</v>
      </c>
      <c r="B19" s="3" t="s">
        <v>88</v>
      </c>
      <c r="C19" s="3" t="s">
        <v>90</v>
      </c>
      <c r="D19" s="11" t="s">
        <v>126</v>
      </c>
      <c r="E19" s="11" t="s">
        <v>229</v>
      </c>
      <c r="F19" s="11" t="s">
        <v>110</v>
      </c>
      <c r="G19" s="12" t="s">
        <v>120</v>
      </c>
      <c r="H19" s="12" t="s">
        <v>120</v>
      </c>
      <c r="I19" s="11" t="s">
        <v>156</v>
      </c>
      <c r="J19" s="11" t="s">
        <v>119</v>
      </c>
      <c r="K19" s="41">
        <v>399</v>
      </c>
      <c r="L19" s="10" t="str">
        <f t="shared" si="0"/>
        <v>alles integriert</v>
      </c>
      <c r="M19" t="str">
        <f t="shared" ref="M19:M21" si="2">IF(AND(G19="x",H19="x"),"alles integriert","")</f>
        <v>alles integriert</v>
      </c>
    </row>
    <row r="20" spans="1:13" ht="14.25" x14ac:dyDescent="0.45">
      <c r="A20" s="14">
        <v>279897</v>
      </c>
      <c r="B20" s="3" t="s">
        <v>88</v>
      </c>
      <c r="C20" s="3" t="s">
        <v>87</v>
      </c>
      <c r="D20" s="11" t="s">
        <v>111</v>
      </c>
      <c r="E20" s="11" t="s">
        <v>229</v>
      </c>
      <c r="F20" s="11" t="s">
        <v>110</v>
      </c>
      <c r="G20" s="12" t="s">
        <v>120</v>
      </c>
      <c r="H20" s="12"/>
      <c r="I20" s="11" t="s">
        <v>155</v>
      </c>
      <c r="J20" s="11" t="s">
        <v>119</v>
      </c>
      <c r="K20" s="41">
        <v>528</v>
      </c>
      <c r="L20" s="10" t="str">
        <f t="shared" si="0"/>
        <v/>
      </c>
      <c r="M20" t="str">
        <f t="shared" si="2"/>
        <v/>
      </c>
    </row>
    <row r="21" spans="1:13" ht="14.25" x14ac:dyDescent="0.45">
      <c r="A21" s="14">
        <v>279957</v>
      </c>
      <c r="B21" s="3" t="s">
        <v>88</v>
      </c>
      <c r="C21" s="3" t="s">
        <v>89</v>
      </c>
      <c r="D21" s="11" t="s">
        <v>126</v>
      </c>
      <c r="E21" s="11" t="s">
        <v>229</v>
      </c>
      <c r="F21" s="11" t="s">
        <v>110</v>
      </c>
      <c r="G21" s="12" t="s">
        <v>120</v>
      </c>
      <c r="H21" s="12"/>
      <c r="I21" s="11" t="s">
        <v>150</v>
      </c>
      <c r="J21" s="11" t="s">
        <v>127</v>
      </c>
      <c r="K21" s="41">
        <v>229</v>
      </c>
      <c r="L21" s="10" t="str">
        <f t="shared" si="0"/>
        <v/>
      </c>
      <c r="M21" t="str">
        <f t="shared" si="2"/>
        <v/>
      </c>
    </row>
    <row r="22" spans="1:13" ht="14.25" hidden="1" x14ac:dyDescent="0.45">
      <c r="A22" s="14">
        <v>282229</v>
      </c>
      <c r="B22" s="3" t="s">
        <v>83</v>
      </c>
      <c r="C22" s="3" t="s">
        <v>82</v>
      </c>
      <c r="D22" s="11" t="s">
        <v>111</v>
      </c>
      <c r="E22" s="11" t="s">
        <v>229</v>
      </c>
      <c r="F22" s="11" t="s">
        <v>110</v>
      </c>
      <c r="G22" s="12" t="s">
        <v>120</v>
      </c>
      <c r="H22" s="12" t="s">
        <v>120</v>
      </c>
      <c r="I22" s="11"/>
      <c r="J22" s="11" t="s">
        <v>127</v>
      </c>
      <c r="K22" s="41">
        <v>248</v>
      </c>
      <c r="L22" s="10" t="str">
        <f t="shared" si="0"/>
        <v>alles integriert</v>
      </c>
    </row>
    <row r="23" spans="1:13" ht="14.25" hidden="1" x14ac:dyDescent="0.45">
      <c r="A23" s="14">
        <v>282270</v>
      </c>
      <c r="B23" s="3" t="s">
        <v>83</v>
      </c>
      <c r="C23" s="3" t="s">
        <v>84</v>
      </c>
      <c r="D23" s="11" t="s">
        <v>111</v>
      </c>
      <c r="E23" s="11" t="s">
        <v>227</v>
      </c>
      <c r="F23" s="11" t="s">
        <v>110</v>
      </c>
      <c r="G23" s="12" t="s">
        <v>120</v>
      </c>
      <c r="H23" s="12" t="s">
        <v>120</v>
      </c>
      <c r="I23" s="11"/>
      <c r="J23" s="11" t="s">
        <v>119</v>
      </c>
      <c r="K23" s="41">
        <v>199</v>
      </c>
      <c r="L23" s="10" t="str">
        <f t="shared" si="0"/>
        <v>alles integriert</v>
      </c>
    </row>
    <row r="24" spans="1:13" ht="14.25" x14ac:dyDescent="0.45">
      <c r="A24" s="14">
        <v>282353</v>
      </c>
      <c r="B24" s="3" t="s">
        <v>83</v>
      </c>
      <c r="C24" s="3" t="s">
        <v>85</v>
      </c>
      <c r="D24" s="11" t="s">
        <v>112</v>
      </c>
      <c r="E24" s="11" t="s">
        <v>229</v>
      </c>
      <c r="F24" s="11" t="s">
        <v>110</v>
      </c>
      <c r="G24" s="12" t="s">
        <v>120</v>
      </c>
      <c r="H24" s="12" t="s">
        <v>120</v>
      </c>
      <c r="I24" s="11" t="s">
        <v>154</v>
      </c>
      <c r="J24" s="11" t="s">
        <v>127</v>
      </c>
      <c r="K24" s="41">
        <v>128</v>
      </c>
      <c r="L24" s="10" t="str">
        <f t="shared" si="0"/>
        <v>alles integriert</v>
      </c>
      <c r="M24" t="str">
        <f t="shared" ref="M24:M26" si="3">IF(AND(G24="x",H24="x"),"alles integriert","")</f>
        <v>alles integriert</v>
      </c>
    </row>
    <row r="25" spans="1:13" ht="14.25" x14ac:dyDescent="0.45">
      <c r="A25" s="14">
        <v>282408</v>
      </c>
      <c r="B25" s="3" t="s">
        <v>95</v>
      </c>
      <c r="C25" s="3" t="s">
        <v>94</v>
      </c>
      <c r="D25" s="11" t="s">
        <v>112</v>
      </c>
      <c r="E25" s="11" t="s">
        <v>229</v>
      </c>
      <c r="F25" s="11" t="s">
        <v>110</v>
      </c>
      <c r="G25" s="12" t="s">
        <v>120</v>
      </c>
      <c r="H25" s="12" t="s">
        <v>120</v>
      </c>
      <c r="I25" s="11" t="s">
        <v>154</v>
      </c>
      <c r="J25" s="11" t="s">
        <v>127</v>
      </c>
      <c r="K25" s="41">
        <v>280</v>
      </c>
      <c r="L25" s="10" t="str">
        <f t="shared" si="0"/>
        <v>alles integriert</v>
      </c>
      <c r="M25" t="str">
        <f t="shared" si="3"/>
        <v>alles integriert</v>
      </c>
    </row>
    <row r="26" spans="1:13" ht="14.25" x14ac:dyDescent="0.45">
      <c r="A26" s="14">
        <v>282726</v>
      </c>
      <c r="B26" s="3" t="s">
        <v>83</v>
      </c>
      <c r="C26" s="3" t="s">
        <v>85</v>
      </c>
      <c r="D26" s="11" t="s">
        <v>111</v>
      </c>
      <c r="E26" s="11" t="s">
        <v>229</v>
      </c>
      <c r="F26" s="11" t="s">
        <v>110</v>
      </c>
      <c r="G26" s="12" t="s">
        <v>120</v>
      </c>
      <c r="H26" s="12" t="s">
        <v>120</v>
      </c>
      <c r="I26" s="11" t="s">
        <v>154</v>
      </c>
      <c r="J26" s="11" t="s">
        <v>127</v>
      </c>
      <c r="K26" s="41">
        <v>128</v>
      </c>
      <c r="L26" s="10" t="str">
        <f t="shared" si="0"/>
        <v>alles integriert</v>
      </c>
      <c r="M26" t="str">
        <f t="shared" si="3"/>
        <v>alles integriert</v>
      </c>
    </row>
    <row r="27" spans="1:13" ht="14.25" hidden="1" x14ac:dyDescent="0.45">
      <c r="A27" s="14">
        <v>282875</v>
      </c>
      <c r="B27" s="3" t="s">
        <v>83</v>
      </c>
      <c r="C27" s="3" t="s">
        <v>86</v>
      </c>
      <c r="D27" s="11" t="s">
        <v>111</v>
      </c>
      <c r="E27" s="11" t="s">
        <v>229</v>
      </c>
      <c r="F27" s="11" t="s">
        <v>110</v>
      </c>
      <c r="G27" s="12"/>
      <c r="H27" s="12"/>
      <c r="I27" s="11"/>
      <c r="J27" s="11" t="s">
        <v>127</v>
      </c>
      <c r="K27" s="41">
        <v>269</v>
      </c>
      <c r="L27" s="10" t="str">
        <f t="shared" si="0"/>
        <v/>
      </c>
    </row>
    <row r="28" spans="1:13" ht="14.25" x14ac:dyDescent="0.45">
      <c r="A28" s="14">
        <v>286064</v>
      </c>
      <c r="B28" s="3" t="s">
        <v>29</v>
      </c>
      <c r="C28" s="3" t="s">
        <v>28</v>
      </c>
      <c r="D28" s="11" t="s">
        <v>111</v>
      </c>
      <c r="E28" s="11" t="s">
        <v>227</v>
      </c>
      <c r="F28" s="3" t="s">
        <v>115</v>
      </c>
      <c r="G28" s="14"/>
      <c r="H28" s="14"/>
      <c r="I28" s="11" t="s">
        <v>133</v>
      </c>
      <c r="J28" s="13" t="s">
        <v>113</v>
      </c>
      <c r="K28" s="41">
        <v>4480</v>
      </c>
      <c r="L28" s="10" t="str">
        <f t="shared" si="0"/>
        <v/>
      </c>
      <c r="M28" t="str">
        <f t="shared" ref="M28:M35" si="4">IF(AND(G28="x",H28="x"),"alles integriert","")</f>
        <v/>
      </c>
    </row>
    <row r="29" spans="1:13" ht="14.25" x14ac:dyDescent="0.45">
      <c r="A29" s="14">
        <v>286100</v>
      </c>
      <c r="B29" s="3" t="s">
        <v>29</v>
      </c>
      <c r="C29" s="3" t="s">
        <v>34</v>
      </c>
      <c r="D29" s="11" t="s">
        <v>111</v>
      </c>
      <c r="E29" s="11" t="s">
        <v>227</v>
      </c>
      <c r="F29" s="3" t="s">
        <v>110</v>
      </c>
      <c r="G29" s="14"/>
      <c r="H29" s="14"/>
      <c r="I29" s="11" t="s">
        <v>137</v>
      </c>
      <c r="J29" s="11" t="s">
        <v>119</v>
      </c>
      <c r="K29" s="41">
        <v>390</v>
      </c>
      <c r="L29" s="10" t="str">
        <f t="shared" si="0"/>
        <v/>
      </c>
      <c r="M29" t="str">
        <f t="shared" si="4"/>
        <v/>
      </c>
    </row>
    <row r="30" spans="1:13" ht="14.25" x14ac:dyDescent="0.45">
      <c r="A30" s="14">
        <v>286190</v>
      </c>
      <c r="B30" s="3" t="s">
        <v>29</v>
      </c>
      <c r="C30" s="3" t="s">
        <v>31</v>
      </c>
      <c r="D30" s="11" t="s">
        <v>111</v>
      </c>
      <c r="E30" s="11" t="s">
        <v>227</v>
      </c>
      <c r="F30" s="3" t="s">
        <v>115</v>
      </c>
      <c r="G30" s="14"/>
      <c r="H30" s="14"/>
      <c r="I30" s="11" t="s">
        <v>133</v>
      </c>
      <c r="J30" s="13" t="s">
        <v>113</v>
      </c>
      <c r="K30" s="41">
        <v>6480</v>
      </c>
      <c r="L30" s="10" t="str">
        <f t="shared" si="0"/>
        <v/>
      </c>
      <c r="M30" t="str">
        <f t="shared" si="4"/>
        <v/>
      </c>
    </row>
    <row r="31" spans="1:13" ht="14.25" x14ac:dyDescent="0.45">
      <c r="A31" s="14">
        <v>286239</v>
      </c>
      <c r="B31" s="3" t="s">
        <v>29</v>
      </c>
      <c r="C31" s="3" t="s">
        <v>28</v>
      </c>
      <c r="D31" s="11" t="s">
        <v>111</v>
      </c>
      <c r="E31" s="11" t="s">
        <v>227</v>
      </c>
      <c r="F31" s="3" t="s">
        <v>115</v>
      </c>
      <c r="G31" s="14"/>
      <c r="H31" s="14"/>
      <c r="I31" s="11" t="s">
        <v>134</v>
      </c>
      <c r="J31" s="13" t="s">
        <v>113</v>
      </c>
      <c r="K31" s="41">
        <v>3480</v>
      </c>
      <c r="L31" s="10" t="str">
        <f t="shared" si="0"/>
        <v/>
      </c>
      <c r="M31" t="str">
        <f t="shared" si="4"/>
        <v/>
      </c>
    </row>
    <row r="32" spans="1:13" ht="14.25" x14ac:dyDescent="0.45">
      <c r="A32" s="14">
        <v>286816</v>
      </c>
      <c r="B32" s="3" t="s">
        <v>29</v>
      </c>
      <c r="C32" s="3" t="s">
        <v>33</v>
      </c>
      <c r="D32" s="11" t="s">
        <v>111</v>
      </c>
      <c r="E32" s="11" t="s">
        <v>227</v>
      </c>
      <c r="F32" s="3" t="s">
        <v>110</v>
      </c>
      <c r="G32" s="14"/>
      <c r="H32" s="14"/>
      <c r="I32" s="11" t="s">
        <v>137</v>
      </c>
      <c r="J32" s="11" t="s">
        <v>119</v>
      </c>
      <c r="K32" s="41">
        <v>590</v>
      </c>
      <c r="L32" s="10" t="str">
        <f t="shared" si="0"/>
        <v/>
      </c>
      <c r="M32" t="str">
        <f t="shared" si="4"/>
        <v/>
      </c>
    </row>
    <row r="33" spans="1:13" ht="14.25" x14ac:dyDescent="0.45">
      <c r="A33" s="14">
        <v>286862</v>
      </c>
      <c r="B33" s="3" t="s">
        <v>29</v>
      </c>
      <c r="C33" s="3" t="s">
        <v>32</v>
      </c>
      <c r="D33" s="11" t="s">
        <v>111</v>
      </c>
      <c r="E33" s="11" t="s">
        <v>227</v>
      </c>
      <c r="F33" s="3" t="s">
        <v>110</v>
      </c>
      <c r="G33" s="14"/>
      <c r="H33" s="14"/>
      <c r="I33" s="11" t="s">
        <v>136</v>
      </c>
      <c r="J33" s="11" t="s">
        <v>108</v>
      </c>
      <c r="K33" s="41">
        <v>980</v>
      </c>
      <c r="L33" s="10" t="str">
        <f t="shared" si="0"/>
        <v/>
      </c>
      <c r="M33" t="str">
        <f t="shared" si="4"/>
        <v/>
      </c>
    </row>
    <row r="34" spans="1:13" ht="14.25" x14ac:dyDescent="0.45">
      <c r="A34" s="14">
        <v>286887</v>
      </c>
      <c r="B34" s="3" t="s">
        <v>29</v>
      </c>
      <c r="C34" s="3" t="s">
        <v>30</v>
      </c>
      <c r="D34" s="11" t="s">
        <v>111</v>
      </c>
      <c r="E34" s="11" t="s">
        <v>227</v>
      </c>
      <c r="F34" s="3" t="s">
        <v>110</v>
      </c>
      <c r="G34" s="14"/>
      <c r="H34" s="14"/>
      <c r="I34" s="11" t="s">
        <v>135</v>
      </c>
      <c r="J34" s="13" t="s">
        <v>113</v>
      </c>
      <c r="K34" s="41">
        <v>1940</v>
      </c>
      <c r="L34" s="10" t="str">
        <f t="shared" si="0"/>
        <v/>
      </c>
      <c r="M34" t="str">
        <f t="shared" si="4"/>
        <v/>
      </c>
    </row>
    <row r="35" spans="1:13" ht="14.25" x14ac:dyDescent="0.45">
      <c r="A35" s="14">
        <v>287007</v>
      </c>
      <c r="B35" s="3" t="s">
        <v>67</v>
      </c>
      <c r="C35" s="3" t="s">
        <v>69</v>
      </c>
      <c r="D35" s="11" t="s">
        <v>130</v>
      </c>
      <c r="E35" s="11" t="s">
        <v>227</v>
      </c>
      <c r="F35" s="11" t="s">
        <v>110</v>
      </c>
      <c r="G35" s="12" t="s">
        <v>120</v>
      </c>
      <c r="H35" s="12" t="s">
        <v>120</v>
      </c>
      <c r="I35" s="11" t="s">
        <v>152</v>
      </c>
      <c r="J35" s="11" t="s">
        <v>119</v>
      </c>
      <c r="K35" s="41">
        <v>309</v>
      </c>
      <c r="L35" s="10" t="str">
        <f t="shared" si="0"/>
        <v>alles integriert</v>
      </c>
      <c r="M35" t="str">
        <f t="shared" si="4"/>
        <v>alles integriert</v>
      </c>
    </row>
    <row r="36" spans="1:13" ht="14.25" hidden="1" x14ac:dyDescent="0.45">
      <c r="A36" s="14">
        <v>287083</v>
      </c>
      <c r="B36" s="3" t="s">
        <v>67</v>
      </c>
      <c r="C36" s="3" t="s">
        <v>71</v>
      </c>
      <c r="D36" s="11" t="s">
        <v>145</v>
      </c>
      <c r="E36" s="11" t="s">
        <v>228</v>
      </c>
      <c r="F36" s="11" t="s">
        <v>110</v>
      </c>
      <c r="G36" s="12" t="s">
        <v>120</v>
      </c>
      <c r="H36" s="12" t="s">
        <v>120</v>
      </c>
      <c r="I36" s="11"/>
      <c r="J36" s="11" t="s">
        <v>127</v>
      </c>
      <c r="K36" s="41">
        <v>169</v>
      </c>
      <c r="L36" s="10" t="str">
        <f t="shared" si="0"/>
        <v>alles integriert</v>
      </c>
    </row>
    <row r="37" spans="1:13" ht="14.25" hidden="1" x14ac:dyDescent="0.45">
      <c r="A37" s="14">
        <v>287445</v>
      </c>
      <c r="B37" s="3" t="s">
        <v>67</v>
      </c>
      <c r="C37" s="3" t="s">
        <v>74</v>
      </c>
      <c r="D37" s="11" t="s">
        <v>112</v>
      </c>
      <c r="E37" s="11" t="s">
        <v>227</v>
      </c>
      <c r="F37" s="11" t="s">
        <v>110</v>
      </c>
      <c r="G37" s="12" t="s">
        <v>120</v>
      </c>
      <c r="H37" s="12" t="s">
        <v>120</v>
      </c>
      <c r="I37" s="11"/>
      <c r="J37" s="11" t="s">
        <v>119</v>
      </c>
      <c r="K37" s="41">
        <v>219</v>
      </c>
      <c r="L37" s="10" t="str">
        <f t="shared" si="0"/>
        <v>alles integriert</v>
      </c>
    </row>
    <row r="38" spans="1:13" ht="14.25" hidden="1" x14ac:dyDescent="0.45">
      <c r="A38" s="14">
        <v>287712</v>
      </c>
      <c r="B38" s="3" t="s">
        <v>67</v>
      </c>
      <c r="C38" s="3" t="s">
        <v>72</v>
      </c>
      <c r="D38" s="11" t="s">
        <v>111</v>
      </c>
      <c r="E38" s="11" t="s">
        <v>228</v>
      </c>
      <c r="F38" s="11" t="s">
        <v>110</v>
      </c>
      <c r="G38" s="12" t="s">
        <v>120</v>
      </c>
      <c r="H38" s="12" t="s">
        <v>120</v>
      </c>
      <c r="I38" s="11"/>
      <c r="J38" s="11" t="s">
        <v>127</v>
      </c>
      <c r="K38" s="41">
        <v>93</v>
      </c>
      <c r="L38" s="10" t="str">
        <f t="shared" si="0"/>
        <v>alles integriert</v>
      </c>
    </row>
    <row r="39" spans="1:13" ht="14.25" hidden="1" x14ac:dyDescent="0.45">
      <c r="A39" s="14">
        <v>287782</v>
      </c>
      <c r="B39" s="3" t="s">
        <v>67</v>
      </c>
      <c r="C39" s="3" t="s">
        <v>73</v>
      </c>
      <c r="D39" s="11" t="s">
        <v>111</v>
      </c>
      <c r="E39" s="11" t="s">
        <v>228</v>
      </c>
      <c r="F39" s="11" t="s">
        <v>110</v>
      </c>
      <c r="G39" s="12" t="s">
        <v>120</v>
      </c>
      <c r="H39" s="12" t="s">
        <v>120</v>
      </c>
      <c r="I39" s="11"/>
      <c r="J39" s="11" t="s">
        <v>127</v>
      </c>
      <c r="K39" s="41">
        <v>109</v>
      </c>
      <c r="L39" s="10" t="str">
        <f t="shared" si="0"/>
        <v>alles integriert</v>
      </c>
    </row>
    <row r="40" spans="1:13" ht="14.25" hidden="1" x14ac:dyDescent="0.45">
      <c r="A40" s="14">
        <v>287846</v>
      </c>
      <c r="B40" s="3" t="s">
        <v>67</v>
      </c>
      <c r="C40" s="3" t="s">
        <v>75</v>
      </c>
      <c r="D40" s="11" t="s">
        <v>111</v>
      </c>
      <c r="E40" s="11" t="s">
        <v>227</v>
      </c>
      <c r="F40" s="11" t="s">
        <v>110</v>
      </c>
      <c r="G40" s="12"/>
      <c r="H40" s="12"/>
      <c r="I40" s="11"/>
      <c r="J40" s="11" t="s">
        <v>119</v>
      </c>
      <c r="K40" s="41">
        <v>289</v>
      </c>
      <c r="L40" s="10" t="str">
        <f t="shared" ref="L40:L71" si="5">IF(COUNTA(G40:H40)=2,"alles integriert","")</f>
        <v/>
      </c>
    </row>
    <row r="41" spans="1:13" ht="14.25" hidden="1" x14ac:dyDescent="0.45">
      <c r="A41" s="14">
        <v>287928</v>
      </c>
      <c r="B41" s="3" t="s">
        <v>67</v>
      </c>
      <c r="C41" s="3" t="s">
        <v>76</v>
      </c>
      <c r="D41" s="11" t="s">
        <v>153</v>
      </c>
      <c r="E41" s="11" t="s">
        <v>227</v>
      </c>
      <c r="F41" s="11" t="s">
        <v>110</v>
      </c>
      <c r="G41" s="12" t="s">
        <v>120</v>
      </c>
      <c r="H41" s="12" t="s">
        <v>120</v>
      </c>
      <c r="I41" s="11"/>
      <c r="J41" s="11" t="s">
        <v>119</v>
      </c>
      <c r="K41" s="41">
        <v>459</v>
      </c>
      <c r="L41" s="10" t="str">
        <f t="shared" si="5"/>
        <v>alles integriert</v>
      </c>
    </row>
    <row r="42" spans="1:13" ht="14.25" hidden="1" x14ac:dyDescent="0.45">
      <c r="A42" s="14">
        <v>287956</v>
      </c>
      <c r="B42" s="3" t="s">
        <v>67</v>
      </c>
      <c r="C42" s="3" t="s">
        <v>71</v>
      </c>
      <c r="D42" s="11" t="s">
        <v>144</v>
      </c>
      <c r="E42" s="11" t="s">
        <v>228</v>
      </c>
      <c r="F42" s="11" t="s">
        <v>110</v>
      </c>
      <c r="G42" s="12" t="s">
        <v>120</v>
      </c>
      <c r="H42" s="12" t="s">
        <v>120</v>
      </c>
      <c r="I42" s="11"/>
      <c r="J42" s="11" t="s">
        <v>127</v>
      </c>
      <c r="K42" s="41">
        <v>169</v>
      </c>
      <c r="L42" s="10" t="str">
        <f t="shared" si="5"/>
        <v>alles integriert</v>
      </c>
    </row>
    <row r="43" spans="1:13" ht="14.25" x14ac:dyDescent="0.45">
      <c r="A43" s="14">
        <v>288402</v>
      </c>
      <c r="B43" s="3" t="s">
        <v>63</v>
      </c>
      <c r="C43" s="3" t="s">
        <v>62</v>
      </c>
      <c r="D43" s="11" t="s">
        <v>111</v>
      </c>
      <c r="E43" s="11" t="s">
        <v>229</v>
      </c>
      <c r="F43" s="11" t="s">
        <v>110</v>
      </c>
      <c r="G43" s="12" t="s">
        <v>120</v>
      </c>
      <c r="H43" s="12"/>
      <c r="I43" s="11" t="s">
        <v>150</v>
      </c>
      <c r="J43" s="11" t="s">
        <v>127</v>
      </c>
      <c r="K43" s="41">
        <v>278</v>
      </c>
      <c r="L43" s="10" t="str">
        <f t="shared" si="5"/>
        <v/>
      </c>
      <c r="M43" t="str">
        <f>IF(AND(G43="x",H43="x"),"alles integriert","")</f>
        <v/>
      </c>
    </row>
    <row r="44" spans="1:13" ht="14.25" hidden="1" x14ac:dyDescent="0.45">
      <c r="A44" s="14">
        <v>296524</v>
      </c>
      <c r="B44" s="3" t="s">
        <v>58</v>
      </c>
      <c r="C44" s="3" t="s">
        <v>57</v>
      </c>
      <c r="D44" s="11" t="s">
        <v>111</v>
      </c>
      <c r="E44" s="11" t="s">
        <v>229</v>
      </c>
      <c r="F44" s="11" t="s">
        <v>110</v>
      </c>
      <c r="G44" s="12" t="s">
        <v>120</v>
      </c>
      <c r="H44" s="12" t="s">
        <v>120</v>
      </c>
      <c r="I44" s="11"/>
      <c r="J44" s="11" t="s">
        <v>127</v>
      </c>
      <c r="K44" s="41">
        <v>168</v>
      </c>
      <c r="L44" s="10" t="str">
        <f t="shared" si="5"/>
        <v>alles integriert</v>
      </c>
    </row>
    <row r="45" spans="1:13" ht="14.25" x14ac:dyDescent="0.45">
      <c r="A45" s="14">
        <v>299117</v>
      </c>
      <c r="B45" s="3" t="s">
        <v>1</v>
      </c>
      <c r="C45" s="3" t="s">
        <v>9</v>
      </c>
      <c r="D45" s="11" t="s">
        <v>117</v>
      </c>
      <c r="E45" s="11" t="s">
        <v>227</v>
      </c>
      <c r="F45" s="11" t="s">
        <v>110</v>
      </c>
      <c r="G45" s="12"/>
      <c r="H45" s="12"/>
      <c r="I45" s="11" t="s">
        <v>109</v>
      </c>
      <c r="J45" s="11" t="s">
        <v>108</v>
      </c>
      <c r="K45" s="41">
        <v>1270</v>
      </c>
      <c r="L45" s="10" t="str">
        <f t="shared" si="5"/>
        <v/>
      </c>
      <c r="M45" t="str">
        <f t="shared" ref="M45:M57" si="6">IF(AND(G45="x",H45="x"),"alles integriert","")</f>
        <v/>
      </c>
    </row>
    <row r="46" spans="1:13" ht="14.25" x14ac:dyDescent="0.45">
      <c r="A46" s="14">
        <v>299138</v>
      </c>
      <c r="B46" s="3" t="s">
        <v>1</v>
      </c>
      <c r="C46" s="3" t="s">
        <v>3</v>
      </c>
      <c r="D46" s="11" t="s">
        <v>118</v>
      </c>
      <c r="E46" s="11" t="s">
        <v>228</v>
      </c>
      <c r="F46" s="11" t="s">
        <v>110</v>
      </c>
      <c r="G46" s="12"/>
      <c r="H46" s="12"/>
      <c r="I46" s="11" t="s">
        <v>116</v>
      </c>
      <c r="J46" s="11" t="s">
        <v>108</v>
      </c>
      <c r="K46" s="41">
        <v>1090</v>
      </c>
      <c r="L46" s="10" t="str">
        <f t="shared" si="5"/>
        <v/>
      </c>
      <c r="M46" t="str">
        <f t="shared" si="6"/>
        <v/>
      </c>
    </row>
    <row r="47" spans="1:13" ht="14.25" x14ac:dyDescent="0.45">
      <c r="A47" s="14">
        <v>299335</v>
      </c>
      <c r="B47" s="3" t="s">
        <v>1</v>
      </c>
      <c r="C47" s="3" t="s">
        <v>2</v>
      </c>
      <c r="D47" s="11" t="s">
        <v>111</v>
      </c>
      <c r="E47" s="11" t="s">
        <v>227</v>
      </c>
      <c r="F47" s="11" t="s">
        <v>115</v>
      </c>
      <c r="G47" s="14"/>
      <c r="H47" s="14"/>
      <c r="I47" s="11" t="s">
        <v>114</v>
      </c>
      <c r="J47" s="13" t="s">
        <v>113</v>
      </c>
      <c r="K47" s="41">
        <v>2920</v>
      </c>
      <c r="L47" s="10" t="str">
        <f t="shared" si="5"/>
        <v/>
      </c>
      <c r="M47" t="str">
        <f t="shared" si="6"/>
        <v/>
      </c>
    </row>
    <row r="48" spans="1:13" ht="14.25" x14ac:dyDescent="0.45">
      <c r="A48" s="14">
        <v>299450</v>
      </c>
      <c r="B48" s="3" t="s">
        <v>1</v>
      </c>
      <c r="C48" s="3" t="s">
        <v>12</v>
      </c>
      <c r="D48" s="11" t="s">
        <v>111</v>
      </c>
      <c r="E48" s="11" t="s">
        <v>229</v>
      </c>
      <c r="F48" s="11" t="s">
        <v>110</v>
      </c>
      <c r="G48" s="12" t="s">
        <v>120</v>
      </c>
      <c r="H48" s="12"/>
      <c r="I48" s="11" t="s">
        <v>125</v>
      </c>
      <c r="J48" s="11" t="s">
        <v>119</v>
      </c>
      <c r="K48" s="41">
        <v>560</v>
      </c>
      <c r="L48" s="10" t="str">
        <f t="shared" si="5"/>
        <v/>
      </c>
      <c r="M48" t="str">
        <f t="shared" si="6"/>
        <v/>
      </c>
    </row>
    <row r="49" spans="1:13" ht="14.25" x14ac:dyDescent="0.45">
      <c r="A49" s="14">
        <v>299508</v>
      </c>
      <c r="B49" s="3" t="s">
        <v>1</v>
      </c>
      <c r="C49" s="3" t="s">
        <v>4</v>
      </c>
      <c r="D49" s="11" t="s">
        <v>117</v>
      </c>
      <c r="E49" s="11" t="s">
        <v>229</v>
      </c>
      <c r="F49" s="11" t="s">
        <v>110</v>
      </c>
      <c r="G49" s="12"/>
      <c r="H49" s="12"/>
      <c r="I49" s="11" t="s">
        <v>109</v>
      </c>
      <c r="J49" s="11" t="s">
        <v>119</v>
      </c>
      <c r="K49" s="41">
        <v>1030</v>
      </c>
      <c r="L49" s="10" t="str">
        <f t="shared" si="5"/>
        <v/>
      </c>
      <c r="M49" t="str">
        <f t="shared" si="6"/>
        <v/>
      </c>
    </row>
    <row r="50" spans="1:13" ht="14.25" x14ac:dyDescent="0.45">
      <c r="A50" s="14">
        <v>299656</v>
      </c>
      <c r="B50" s="3" t="s">
        <v>1</v>
      </c>
      <c r="C50" s="3" t="s">
        <v>7</v>
      </c>
      <c r="D50" s="11" t="s">
        <v>111</v>
      </c>
      <c r="E50" s="11" t="s">
        <v>228</v>
      </c>
      <c r="F50" s="11" t="s">
        <v>110</v>
      </c>
      <c r="G50" s="12"/>
      <c r="H50" s="12"/>
      <c r="I50" s="11" t="s">
        <v>109</v>
      </c>
      <c r="J50" s="11" t="s">
        <v>119</v>
      </c>
      <c r="K50" s="41">
        <v>800</v>
      </c>
      <c r="L50" s="10" t="str">
        <f t="shared" si="5"/>
        <v/>
      </c>
      <c r="M50" t="str">
        <f t="shared" si="6"/>
        <v/>
      </c>
    </row>
    <row r="51" spans="1:13" ht="14.25" x14ac:dyDescent="0.45">
      <c r="A51" s="14">
        <v>299658</v>
      </c>
      <c r="B51" s="3" t="s">
        <v>1</v>
      </c>
      <c r="C51" s="3" t="s">
        <v>6</v>
      </c>
      <c r="D51" s="11" t="s">
        <v>111</v>
      </c>
      <c r="E51" s="11" t="s">
        <v>228</v>
      </c>
      <c r="F51" s="11" t="s">
        <v>110</v>
      </c>
      <c r="G51" s="12" t="s">
        <v>120</v>
      </c>
      <c r="H51" s="12"/>
      <c r="I51" s="11" t="s">
        <v>109</v>
      </c>
      <c r="J51" s="11" t="s">
        <v>119</v>
      </c>
      <c r="K51" s="41">
        <v>860</v>
      </c>
      <c r="L51" s="10" t="str">
        <f t="shared" si="5"/>
        <v/>
      </c>
      <c r="M51" t="str">
        <f t="shared" si="6"/>
        <v/>
      </c>
    </row>
    <row r="52" spans="1:13" ht="14.25" x14ac:dyDescent="0.45">
      <c r="A52" s="14">
        <v>299753</v>
      </c>
      <c r="B52" s="3" t="s">
        <v>1</v>
      </c>
      <c r="C52" s="3" t="s">
        <v>14</v>
      </c>
      <c r="D52" s="11" t="s">
        <v>111</v>
      </c>
      <c r="E52" s="11" t="s">
        <v>229</v>
      </c>
      <c r="F52" s="11" t="s">
        <v>110</v>
      </c>
      <c r="G52" s="12"/>
      <c r="H52" s="12"/>
      <c r="I52" s="11" t="s">
        <v>124</v>
      </c>
      <c r="J52" s="11" t="s">
        <v>127</v>
      </c>
      <c r="K52" s="41">
        <v>390</v>
      </c>
      <c r="L52" s="10" t="str">
        <f t="shared" si="5"/>
        <v/>
      </c>
      <c r="M52" t="str">
        <f t="shared" si="6"/>
        <v/>
      </c>
    </row>
    <row r="53" spans="1:13" x14ac:dyDescent="0.3">
      <c r="A53" s="14">
        <v>299970</v>
      </c>
      <c r="B53" s="3" t="s">
        <v>1</v>
      </c>
      <c r="C53" s="3" t="s">
        <v>0</v>
      </c>
      <c r="D53" s="11" t="s">
        <v>111</v>
      </c>
      <c r="E53" s="11" t="s">
        <v>227</v>
      </c>
      <c r="F53" s="11" t="s">
        <v>110</v>
      </c>
      <c r="G53" s="12"/>
      <c r="H53" s="12"/>
      <c r="I53" s="11" t="s">
        <v>109</v>
      </c>
      <c r="J53" s="11" t="s">
        <v>108</v>
      </c>
      <c r="K53" s="41">
        <v>1960</v>
      </c>
      <c r="L53" s="10" t="str">
        <f t="shared" si="5"/>
        <v/>
      </c>
      <c r="M53" t="str">
        <f t="shared" si="6"/>
        <v/>
      </c>
    </row>
    <row r="54" spans="1:13" x14ac:dyDescent="0.3">
      <c r="A54" s="14">
        <v>299982</v>
      </c>
      <c r="B54" s="3" t="s">
        <v>1</v>
      </c>
      <c r="C54" s="3" t="s">
        <v>11</v>
      </c>
      <c r="D54" s="11" t="s">
        <v>111</v>
      </c>
      <c r="E54" s="11" t="s">
        <v>229</v>
      </c>
      <c r="F54" s="11" t="s">
        <v>110</v>
      </c>
      <c r="G54" s="12"/>
      <c r="H54" s="12"/>
      <c r="I54" s="11" t="s">
        <v>125</v>
      </c>
      <c r="J54" s="11" t="s">
        <v>119</v>
      </c>
      <c r="K54" s="41">
        <v>599</v>
      </c>
      <c r="L54" s="10" t="str">
        <f t="shared" si="5"/>
        <v/>
      </c>
      <c r="M54" t="str">
        <f t="shared" si="6"/>
        <v/>
      </c>
    </row>
    <row r="55" spans="1:13" x14ac:dyDescent="0.3">
      <c r="A55" s="14">
        <v>304326</v>
      </c>
      <c r="B55" s="3" t="s">
        <v>24</v>
      </c>
      <c r="C55" s="3" t="s">
        <v>23</v>
      </c>
      <c r="D55" s="11" t="s">
        <v>111</v>
      </c>
      <c r="E55" s="11" t="s">
        <v>229</v>
      </c>
      <c r="F55" s="11" t="s">
        <v>110</v>
      </c>
      <c r="G55" s="12" t="s">
        <v>120</v>
      </c>
      <c r="H55" s="12" t="s">
        <v>120</v>
      </c>
      <c r="I55" s="11" t="s">
        <v>132</v>
      </c>
      <c r="J55" s="11" t="s">
        <v>127</v>
      </c>
      <c r="K55" s="41">
        <v>159</v>
      </c>
      <c r="L55" s="10" t="str">
        <f t="shared" si="5"/>
        <v>alles integriert</v>
      </c>
      <c r="M55" t="str">
        <f t="shared" si="6"/>
        <v>alles integriert</v>
      </c>
    </row>
    <row r="56" spans="1:13" x14ac:dyDescent="0.3">
      <c r="A56" s="14">
        <v>305197</v>
      </c>
      <c r="B56" s="3" t="s">
        <v>38</v>
      </c>
      <c r="C56" s="3" t="s">
        <v>48</v>
      </c>
      <c r="D56" s="11" t="s">
        <v>112</v>
      </c>
      <c r="E56" s="11" t="s">
        <v>227</v>
      </c>
      <c r="F56" s="11" t="s">
        <v>110</v>
      </c>
      <c r="G56" s="12"/>
      <c r="H56" s="12"/>
      <c r="I56" s="11" t="s">
        <v>143</v>
      </c>
      <c r="J56" s="11" t="s">
        <v>119</v>
      </c>
      <c r="K56" s="41">
        <v>549</v>
      </c>
      <c r="L56" s="10" t="str">
        <f t="shared" si="5"/>
        <v/>
      </c>
      <c r="M56" t="str">
        <f t="shared" si="6"/>
        <v/>
      </c>
    </row>
    <row r="57" spans="1:13" x14ac:dyDescent="0.3">
      <c r="A57" s="14">
        <v>305238</v>
      </c>
      <c r="B57" s="3" t="s">
        <v>38</v>
      </c>
      <c r="C57" s="3" t="s">
        <v>53</v>
      </c>
      <c r="D57" s="11" t="s">
        <v>130</v>
      </c>
      <c r="E57" s="11" t="s">
        <v>227</v>
      </c>
      <c r="F57" s="11" t="s">
        <v>110</v>
      </c>
      <c r="G57" s="12"/>
      <c r="H57" s="12"/>
      <c r="I57" s="11" t="s">
        <v>143</v>
      </c>
      <c r="J57" s="11" t="s">
        <v>108</v>
      </c>
      <c r="K57" s="41">
        <v>1399</v>
      </c>
      <c r="L57" s="10" t="str">
        <f t="shared" si="5"/>
        <v/>
      </c>
      <c r="M57" t="str">
        <f t="shared" si="6"/>
        <v/>
      </c>
    </row>
    <row r="58" spans="1:13" ht="14.25" hidden="1" x14ac:dyDescent="0.45">
      <c r="A58" s="14">
        <v>305260</v>
      </c>
      <c r="B58" s="3" t="s">
        <v>38</v>
      </c>
      <c r="C58" s="3" t="s">
        <v>41</v>
      </c>
      <c r="D58" s="11" t="s">
        <v>140</v>
      </c>
      <c r="E58" s="11" t="s">
        <v>227</v>
      </c>
      <c r="F58" s="11" t="s">
        <v>110</v>
      </c>
      <c r="G58" s="12"/>
      <c r="H58" s="12"/>
      <c r="I58" s="11"/>
      <c r="J58" s="11" t="s">
        <v>108</v>
      </c>
      <c r="K58" s="41">
        <v>1190</v>
      </c>
      <c r="L58" s="10" t="str">
        <f t="shared" si="5"/>
        <v/>
      </c>
    </row>
    <row r="59" spans="1:13" ht="14.25" hidden="1" x14ac:dyDescent="0.45">
      <c r="A59" s="14">
        <v>305290</v>
      </c>
      <c r="B59" s="3" t="s">
        <v>38</v>
      </c>
      <c r="C59" s="3" t="s">
        <v>42</v>
      </c>
      <c r="D59" s="11" t="s">
        <v>118</v>
      </c>
      <c r="E59" s="11" t="s">
        <v>227</v>
      </c>
      <c r="F59" s="11" t="s">
        <v>115</v>
      </c>
      <c r="G59" s="12"/>
      <c r="H59" s="12"/>
      <c r="I59" s="11"/>
      <c r="J59" s="16" t="s">
        <v>113</v>
      </c>
      <c r="K59" s="41">
        <v>10900</v>
      </c>
      <c r="L59" s="10" t="str">
        <f t="shared" si="5"/>
        <v/>
      </c>
    </row>
    <row r="60" spans="1:13" x14ac:dyDescent="0.3">
      <c r="A60" s="14">
        <v>305294</v>
      </c>
      <c r="B60" s="3" t="s">
        <v>38</v>
      </c>
      <c r="C60" s="3" t="s">
        <v>54</v>
      </c>
      <c r="D60" s="11" t="s">
        <v>149</v>
      </c>
      <c r="E60" s="11" t="s">
        <v>228</v>
      </c>
      <c r="F60" s="11" t="s">
        <v>110</v>
      </c>
      <c r="G60" s="12"/>
      <c r="H60" s="12"/>
      <c r="I60" s="11" t="s">
        <v>143</v>
      </c>
      <c r="J60" s="11" t="s">
        <v>108</v>
      </c>
      <c r="K60" s="41">
        <v>699</v>
      </c>
      <c r="L60" s="10" t="str">
        <f t="shared" si="5"/>
        <v/>
      </c>
      <c r="M60" t="str">
        <f t="shared" ref="M60:M61" si="7">IF(AND(G60="x",H60="x"),"alles integriert","")</f>
        <v/>
      </c>
    </row>
    <row r="61" spans="1:13" x14ac:dyDescent="0.3">
      <c r="A61" s="14">
        <v>305401</v>
      </c>
      <c r="B61" s="3" t="s">
        <v>38</v>
      </c>
      <c r="C61" s="3" t="s">
        <v>43</v>
      </c>
      <c r="D61" s="11" t="s">
        <v>111</v>
      </c>
      <c r="E61" s="11" t="s">
        <v>227</v>
      </c>
      <c r="F61" s="11" t="s">
        <v>115</v>
      </c>
      <c r="G61" s="12"/>
      <c r="H61" s="12"/>
      <c r="I61" s="11" t="s">
        <v>141</v>
      </c>
      <c r="J61" s="16" t="s">
        <v>113</v>
      </c>
      <c r="K61" s="41">
        <v>3480</v>
      </c>
      <c r="L61" s="10" t="str">
        <f t="shared" si="5"/>
        <v/>
      </c>
      <c r="M61" t="str">
        <f t="shared" si="7"/>
        <v/>
      </c>
    </row>
    <row r="62" spans="1:13" ht="14.25" hidden="1" x14ac:dyDescent="0.45">
      <c r="A62" s="14">
        <v>305432</v>
      </c>
      <c r="B62" s="3" t="s">
        <v>38</v>
      </c>
      <c r="C62" s="3" t="s">
        <v>56</v>
      </c>
      <c r="D62" s="11" t="s">
        <v>111</v>
      </c>
      <c r="E62" s="11" t="s">
        <v>227</v>
      </c>
      <c r="F62" s="11" t="s">
        <v>110</v>
      </c>
      <c r="G62" s="12"/>
      <c r="H62" s="12"/>
      <c r="I62" s="11"/>
      <c r="J62" s="11" t="s">
        <v>108</v>
      </c>
      <c r="K62" s="41">
        <v>690</v>
      </c>
      <c r="L62" s="10" t="str">
        <f t="shared" si="5"/>
        <v/>
      </c>
    </row>
    <row r="63" spans="1:13" x14ac:dyDescent="0.3">
      <c r="A63" s="14">
        <v>305543</v>
      </c>
      <c r="B63" s="3" t="s">
        <v>38</v>
      </c>
      <c r="C63" s="3" t="s">
        <v>46</v>
      </c>
      <c r="D63" s="11" t="s">
        <v>144</v>
      </c>
      <c r="E63" s="11" t="s">
        <v>227</v>
      </c>
      <c r="F63" s="11" t="s">
        <v>110</v>
      </c>
      <c r="G63" s="12" t="s">
        <v>120</v>
      </c>
      <c r="H63" s="12" t="s">
        <v>120</v>
      </c>
      <c r="I63" s="15" t="s">
        <v>139</v>
      </c>
      <c r="J63" s="11" t="s">
        <v>127</v>
      </c>
      <c r="K63" s="41">
        <v>278</v>
      </c>
      <c r="L63" s="10" t="str">
        <f t="shared" si="5"/>
        <v>alles integriert</v>
      </c>
      <c r="M63" t="str">
        <f t="shared" ref="M63:M65" si="8">IF(AND(G63="x",H63="x"),"alles integriert","")</f>
        <v>alles integriert</v>
      </c>
    </row>
    <row r="64" spans="1:13" x14ac:dyDescent="0.3">
      <c r="A64" s="14">
        <v>305548</v>
      </c>
      <c r="B64" s="3" t="s">
        <v>38</v>
      </c>
      <c r="C64" s="3" t="s">
        <v>37</v>
      </c>
      <c r="D64" s="11" t="s">
        <v>118</v>
      </c>
      <c r="E64" s="11" t="s">
        <v>227</v>
      </c>
      <c r="F64" s="11" t="s">
        <v>115</v>
      </c>
      <c r="G64" s="14"/>
      <c r="H64" s="14"/>
      <c r="I64" s="11" t="s">
        <v>138</v>
      </c>
      <c r="J64" s="13" t="s">
        <v>113</v>
      </c>
      <c r="K64" s="41">
        <v>4790</v>
      </c>
      <c r="L64" s="10" t="str">
        <f t="shared" si="5"/>
        <v/>
      </c>
      <c r="M64" t="str">
        <f t="shared" si="8"/>
        <v/>
      </c>
    </row>
    <row r="65" spans="1:13" x14ac:dyDescent="0.3">
      <c r="A65" s="14">
        <v>305631</v>
      </c>
      <c r="B65" s="3" t="s">
        <v>38</v>
      </c>
      <c r="C65" s="3" t="s">
        <v>52</v>
      </c>
      <c r="D65" s="11" t="s">
        <v>147</v>
      </c>
      <c r="E65" s="11" t="s">
        <v>227</v>
      </c>
      <c r="F65" s="11" t="s">
        <v>115</v>
      </c>
      <c r="G65" s="12"/>
      <c r="H65" s="12"/>
      <c r="I65" s="11" t="s">
        <v>141</v>
      </c>
      <c r="J65" s="11" t="s">
        <v>108</v>
      </c>
      <c r="K65" s="41">
        <v>3420</v>
      </c>
      <c r="L65" s="10" t="str">
        <f t="shared" si="5"/>
        <v/>
      </c>
      <c r="M65" t="str">
        <f t="shared" si="8"/>
        <v/>
      </c>
    </row>
    <row r="66" spans="1:13" ht="14.25" hidden="1" x14ac:dyDescent="0.45">
      <c r="A66" s="14">
        <v>305793</v>
      </c>
      <c r="B66" s="3" t="s">
        <v>38</v>
      </c>
      <c r="C66" s="3" t="s">
        <v>50</v>
      </c>
      <c r="D66" s="11" t="s">
        <v>117</v>
      </c>
      <c r="E66" s="11" t="s">
        <v>227</v>
      </c>
      <c r="F66" s="11" t="s">
        <v>110</v>
      </c>
      <c r="G66" s="12"/>
      <c r="H66" s="12"/>
      <c r="I66" s="11"/>
      <c r="J66" s="11" t="s">
        <v>119</v>
      </c>
      <c r="K66" s="41">
        <v>469</v>
      </c>
      <c r="L66" s="10" t="str">
        <f t="shared" si="5"/>
        <v/>
      </c>
    </row>
    <row r="67" spans="1:13" x14ac:dyDescent="0.3">
      <c r="A67" s="14">
        <v>305794</v>
      </c>
      <c r="B67" s="3" t="s">
        <v>38</v>
      </c>
      <c r="C67" s="3" t="s">
        <v>47</v>
      </c>
      <c r="D67" s="11" t="s">
        <v>121</v>
      </c>
      <c r="E67" s="11" t="s">
        <v>227</v>
      </c>
      <c r="F67" s="11" t="s">
        <v>110</v>
      </c>
      <c r="G67" s="12" t="s">
        <v>120</v>
      </c>
      <c r="H67" s="12"/>
      <c r="I67" s="11" t="s">
        <v>139</v>
      </c>
      <c r="J67" s="11" t="s">
        <v>127</v>
      </c>
      <c r="K67" s="41">
        <v>228</v>
      </c>
      <c r="L67" s="10" t="str">
        <f t="shared" si="5"/>
        <v/>
      </c>
      <c r="M67" t="str">
        <f t="shared" ref="M67:M73" si="9">IF(AND(G67="x",H67="x"),"alles integriert","")</f>
        <v/>
      </c>
    </row>
    <row r="68" spans="1:13" x14ac:dyDescent="0.3">
      <c r="A68" s="14">
        <v>305861</v>
      </c>
      <c r="B68" s="3" t="s">
        <v>38</v>
      </c>
      <c r="C68" s="3" t="s">
        <v>45</v>
      </c>
      <c r="D68" s="11" t="s">
        <v>111</v>
      </c>
      <c r="E68" s="11" t="s">
        <v>227</v>
      </c>
      <c r="F68" s="11" t="s">
        <v>110</v>
      </c>
      <c r="G68" s="12" t="s">
        <v>120</v>
      </c>
      <c r="H68" s="12" t="s">
        <v>120</v>
      </c>
      <c r="I68" s="11" t="s">
        <v>139</v>
      </c>
      <c r="J68" s="11" t="s">
        <v>127</v>
      </c>
      <c r="K68" s="41">
        <v>369</v>
      </c>
      <c r="L68" s="10" t="str">
        <f t="shared" si="5"/>
        <v>alles integriert</v>
      </c>
      <c r="M68" t="str">
        <f t="shared" si="9"/>
        <v>alles integriert</v>
      </c>
    </row>
    <row r="69" spans="1:13" x14ac:dyDescent="0.3">
      <c r="A69" s="14">
        <v>305885</v>
      </c>
      <c r="B69" s="3" t="s">
        <v>38</v>
      </c>
      <c r="C69" s="3" t="s">
        <v>44</v>
      </c>
      <c r="D69" s="11" t="s">
        <v>121</v>
      </c>
      <c r="E69" s="11" t="s">
        <v>227</v>
      </c>
      <c r="F69" s="11" t="s">
        <v>110</v>
      </c>
      <c r="G69" s="12"/>
      <c r="H69" s="12"/>
      <c r="I69" s="11" t="s">
        <v>143</v>
      </c>
      <c r="J69" s="11" t="s">
        <v>119</v>
      </c>
      <c r="K69" s="41">
        <v>490</v>
      </c>
      <c r="L69" s="10" t="str">
        <f t="shared" si="5"/>
        <v/>
      </c>
      <c r="M69" t="str">
        <f t="shared" si="9"/>
        <v/>
      </c>
    </row>
    <row r="70" spans="1:13" x14ac:dyDescent="0.3">
      <c r="A70" s="14">
        <v>305917</v>
      </c>
      <c r="B70" s="3" t="s">
        <v>38</v>
      </c>
      <c r="C70" s="3" t="s">
        <v>51</v>
      </c>
      <c r="D70" s="11" t="s">
        <v>145</v>
      </c>
      <c r="E70" s="11" t="s">
        <v>227</v>
      </c>
      <c r="F70" s="11" t="s">
        <v>110</v>
      </c>
      <c r="G70" s="12"/>
      <c r="H70" s="12"/>
      <c r="I70" s="11" t="s">
        <v>125</v>
      </c>
      <c r="J70" s="11" t="s">
        <v>119</v>
      </c>
      <c r="K70" s="41">
        <v>379</v>
      </c>
      <c r="L70" s="10" t="str">
        <f t="shared" si="5"/>
        <v/>
      </c>
      <c r="M70" t="str">
        <f t="shared" si="9"/>
        <v/>
      </c>
    </row>
    <row r="71" spans="1:13" x14ac:dyDescent="0.3">
      <c r="A71" s="14">
        <v>305950</v>
      </c>
      <c r="B71" s="3" t="s">
        <v>38</v>
      </c>
      <c r="C71" s="3" t="s">
        <v>40</v>
      </c>
      <c r="D71" s="11" t="s">
        <v>123</v>
      </c>
      <c r="E71" s="11" t="s">
        <v>227</v>
      </c>
      <c r="F71" s="11" t="s">
        <v>110</v>
      </c>
      <c r="G71" s="12"/>
      <c r="H71" s="12"/>
      <c r="I71" s="11" t="s">
        <v>139</v>
      </c>
      <c r="J71" s="11" t="s">
        <v>119</v>
      </c>
      <c r="K71" s="41">
        <v>469</v>
      </c>
      <c r="L71" s="10" t="str">
        <f t="shared" si="5"/>
        <v/>
      </c>
      <c r="M71" t="str">
        <f t="shared" si="9"/>
        <v/>
      </c>
    </row>
    <row r="72" spans="1:13" x14ac:dyDescent="0.3">
      <c r="A72" s="14">
        <v>305955</v>
      </c>
      <c r="B72" s="3" t="s">
        <v>38</v>
      </c>
      <c r="C72" s="3" t="s">
        <v>53</v>
      </c>
      <c r="D72" s="11" t="s">
        <v>148</v>
      </c>
      <c r="E72" s="11" t="s">
        <v>227</v>
      </c>
      <c r="F72" s="11" t="s">
        <v>110</v>
      </c>
      <c r="G72" s="12"/>
      <c r="H72" s="12"/>
      <c r="I72" s="11" t="s">
        <v>143</v>
      </c>
      <c r="J72" s="11" t="s">
        <v>108</v>
      </c>
      <c r="K72" s="41">
        <v>1399</v>
      </c>
      <c r="L72" s="10" t="str">
        <f t="shared" ref="L72:L79" si="10">IF(COUNTA(G72:H72)=2,"alles integriert","")</f>
        <v/>
      </c>
      <c r="M72" t="str">
        <f t="shared" si="9"/>
        <v/>
      </c>
    </row>
    <row r="73" spans="1:13" x14ac:dyDescent="0.3">
      <c r="A73" s="14">
        <v>305961</v>
      </c>
      <c r="B73" s="3" t="s">
        <v>38</v>
      </c>
      <c r="C73" s="3" t="s">
        <v>51</v>
      </c>
      <c r="D73" s="11" t="s">
        <v>146</v>
      </c>
      <c r="E73" s="11" t="s">
        <v>227</v>
      </c>
      <c r="F73" s="11" t="s">
        <v>110</v>
      </c>
      <c r="G73" s="12"/>
      <c r="H73" s="12"/>
      <c r="I73" s="11" t="s">
        <v>125</v>
      </c>
      <c r="J73" s="11" t="s">
        <v>119</v>
      </c>
      <c r="K73" s="41">
        <v>379</v>
      </c>
      <c r="L73" s="10" t="str">
        <f t="shared" si="10"/>
        <v/>
      </c>
      <c r="M73" t="str">
        <f t="shared" si="9"/>
        <v/>
      </c>
    </row>
    <row r="74" spans="1:13" ht="14.25" hidden="1" x14ac:dyDescent="0.45">
      <c r="A74" s="14">
        <v>305962</v>
      </c>
      <c r="B74" s="3" t="s">
        <v>38</v>
      </c>
      <c r="C74" s="3" t="s">
        <v>49</v>
      </c>
      <c r="D74" s="11" t="s">
        <v>111</v>
      </c>
      <c r="E74" s="11" t="s">
        <v>227</v>
      </c>
      <c r="F74" s="11" t="s">
        <v>110</v>
      </c>
      <c r="G74" s="12" t="s">
        <v>120</v>
      </c>
      <c r="H74" s="12" t="s">
        <v>120</v>
      </c>
      <c r="I74" s="11"/>
      <c r="J74" s="11" t="s">
        <v>119</v>
      </c>
      <c r="K74" s="41">
        <v>469</v>
      </c>
      <c r="L74" s="10" t="str">
        <f t="shared" si="10"/>
        <v>alles integriert</v>
      </c>
    </row>
    <row r="75" spans="1:13" x14ac:dyDescent="0.3">
      <c r="A75" s="14">
        <v>305973</v>
      </c>
      <c r="B75" s="3" t="s">
        <v>38</v>
      </c>
      <c r="C75" s="3" t="s">
        <v>40</v>
      </c>
      <c r="D75" s="11" t="s">
        <v>117</v>
      </c>
      <c r="E75" s="11" t="s">
        <v>227</v>
      </c>
      <c r="F75" s="11" t="s">
        <v>110</v>
      </c>
      <c r="G75" s="12"/>
      <c r="H75" s="12"/>
      <c r="I75" s="11" t="s">
        <v>139</v>
      </c>
      <c r="J75" s="11" t="s">
        <v>119</v>
      </c>
      <c r="K75" s="41">
        <v>469</v>
      </c>
      <c r="L75" s="10" t="str">
        <f t="shared" si="10"/>
        <v/>
      </c>
      <c r="M75" t="str">
        <f>IF(AND(G75="x",H75="x"),"alles integriert","")</f>
        <v/>
      </c>
    </row>
    <row r="76" spans="1:13" ht="14.25" hidden="1" x14ac:dyDescent="0.45">
      <c r="A76" s="14">
        <v>305986</v>
      </c>
      <c r="B76" s="3" t="s">
        <v>38</v>
      </c>
      <c r="C76" s="3" t="s">
        <v>41</v>
      </c>
      <c r="D76" s="11" t="s">
        <v>130</v>
      </c>
      <c r="E76" s="11" t="s">
        <v>227</v>
      </c>
      <c r="F76" s="11" t="s">
        <v>110</v>
      </c>
      <c r="G76" s="12"/>
      <c r="H76" s="12"/>
      <c r="I76" s="11"/>
      <c r="J76" s="11" t="s">
        <v>108</v>
      </c>
      <c r="K76" s="41">
        <v>1190</v>
      </c>
      <c r="L76" s="10" t="str">
        <f t="shared" si="10"/>
        <v/>
      </c>
    </row>
    <row r="77" spans="1:13" x14ac:dyDescent="0.3">
      <c r="A77" s="14">
        <v>305988</v>
      </c>
      <c r="B77" s="3" t="s">
        <v>38</v>
      </c>
      <c r="C77" s="3" t="s">
        <v>55</v>
      </c>
      <c r="D77" s="11" t="s">
        <v>118</v>
      </c>
      <c r="E77" s="11" t="s">
        <v>227</v>
      </c>
      <c r="F77" s="11" t="s">
        <v>110</v>
      </c>
      <c r="G77" s="12"/>
      <c r="H77" s="12"/>
      <c r="I77" s="11" t="s">
        <v>142</v>
      </c>
      <c r="J77" s="11" t="s">
        <v>108</v>
      </c>
      <c r="K77" s="41">
        <v>899</v>
      </c>
      <c r="L77" s="10" t="str">
        <f t="shared" si="10"/>
        <v/>
      </c>
      <c r="M77" t="str">
        <f t="shared" ref="M77:M78" si="11">IF(AND(G77="x",H77="x"),"alles integriert","")</f>
        <v/>
      </c>
    </row>
    <row r="78" spans="1:13" x14ac:dyDescent="0.3">
      <c r="A78" s="14">
        <v>305995</v>
      </c>
      <c r="B78" s="3" t="s">
        <v>38</v>
      </c>
      <c r="C78" s="3" t="s">
        <v>39</v>
      </c>
      <c r="D78" s="11" t="s">
        <v>121</v>
      </c>
      <c r="E78" s="11" t="s">
        <v>227</v>
      </c>
      <c r="F78" s="11" t="s">
        <v>110</v>
      </c>
      <c r="G78" s="12"/>
      <c r="H78" s="12"/>
      <c r="I78" s="11" t="s">
        <v>139</v>
      </c>
      <c r="J78" s="11" t="s">
        <v>119</v>
      </c>
      <c r="K78" s="41">
        <v>329</v>
      </c>
      <c r="L78" s="10" t="str">
        <f t="shared" si="10"/>
        <v/>
      </c>
      <c r="M78" t="str">
        <f t="shared" si="11"/>
        <v/>
      </c>
    </row>
    <row r="79" spans="1:13" ht="14.25" hidden="1" x14ac:dyDescent="0.45">
      <c r="A79" s="14">
        <v>320329</v>
      </c>
      <c r="B79" s="3" t="s">
        <v>65</v>
      </c>
      <c r="C79" s="3" t="s">
        <v>64</v>
      </c>
      <c r="D79" s="11" t="s">
        <v>151</v>
      </c>
      <c r="E79" s="11" t="s">
        <v>227</v>
      </c>
      <c r="F79" s="11" t="s">
        <v>110</v>
      </c>
      <c r="G79" s="12"/>
      <c r="H79" s="12"/>
      <c r="I79" s="11"/>
      <c r="J79" s="11" t="s">
        <v>108</v>
      </c>
      <c r="K79" s="41">
        <v>1800</v>
      </c>
      <c r="L79" s="10" t="str">
        <f t="shared" si="10"/>
        <v/>
      </c>
    </row>
  </sheetData>
  <autoFilter ref="A7:L79">
    <filterColumn colId="8">
      <customFilters>
        <customFilter operator="notEqual" val=" "/>
      </customFilters>
    </filterColumn>
  </autoFilter>
  <mergeCells count="1">
    <mergeCell ref="D1:D3"/>
  </mergeCells>
  <conditionalFormatting sqref="F8:F79">
    <cfRule type="cellIs" dxfId="0" priority="1" operator="equal">
      <formula>"MC"</formula>
    </cfRule>
  </conditionalFormatting>
  <pageMargins left="0.7" right="0.7" top="0.78740157499999996" bottom="0.78740157499999996" header="0.3" footer="0.3"/>
  <pageSetup paperSize="9" scale="65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/>
  </sheetViews>
  <sheetFormatPr defaultColWidth="11" defaultRowHeight="16.5" x14ac:dyDescent="0.3"/>
  <cols>
    <col min="1" max="1" width="10.5" customWidth="1"/>
    <col min="2" max="2" width="29.75" customWidth="1"/>
    <col min="3" max="3" width="12.125" customWidth="1"/>
    <col min="4" max="4" width="7.5" customWidth="1"/>
    <col min="5" max="5" width="13.25" customWidth="1"/>
  </cols>
  <sheetData>
    <row r="1" spans="1:5" ht="14.25" x14ac:dyDescent="0.45">
      <c r="A1" s="35"/>
      <c r="B1" s="35"/>
      <c r="C1" s="35"/>
      <c r="D1" s="35"/>
      <c r="E1" s="35"/>
    </row>
    <row r="4" spans="1:5" ht="14.25" x14ac:dyDescent="0.45">
      <c r="C4" t="s">
        <v>180</v>
      </c>
    </row>
    <row r="5" spans="1:5" ht="14.25" x14ac:dyDescent="0.45">
      <c r="C5" t="s">
        <v>179</v>
      </c>
    </row>
    <row r="6" spans="1:5" ht="14.25" x14ac:dyDescent="0.45">
      <c r="C6" t="s">
        <v>178</v>
      </c>
    </row>
    <row r="7" spans="1:5" ht="14.25" x14ac:dyDescent="0.45">
      <c r="C7" t="s">
        <v>177</v>
      </c>
    </row>
    <row r="10" spans="1:5" ht="14.25" x14ac:dyDescent="0.45">
      <c r="C10" s="60">
        <f ca="1">TODAY()</f>
        <v>43242</v>
      </c>
      <c r="D10" s="60"/>
      <c r="E10" s="60"/>
    </row>
    <row r="13" spans="1:5" ht="14.25" x14ac:dyDescent="0.45">
      <c r="A13" s="34" t="s">
        <v>176</v>
      </c>
    </row>
    <row r="15" spans="1:5" ht="25.5" customHeight="1" x14ac:dyDescent="0.45">
      <c r="A15" s="61" t="s">
        <v>172</v>
      </c>
      <c r="B15" s="61"/>
      <c r="C15" s="61"/>
      <c r="D15" s="61"/>
      <c r="E15" s="61"/>
    </row>
    <row r="17" spans="1:5" x14ac:dyDescent="0.3">
      <c r="A17" s="33" t="s">
        <v>175</v>
      </c>
      <c r="B17" s="33" t="s">
        <v>174</v>
      </c>
      <c r="C17" s="33" t="s">
        <v>101</v>
      </c>
      <c r="D17" s="33" t="s">
        <v>173</v>
      </c>
      <c r="E17" s="33" t="s">
        <v>99</v>
      </c>
    </row>
    <row r="18" spans="1:5" ht="14.25" x14ac:dyDescent="0.45">
      <c r="A18" s="27"/>
      <c r="B18" s="27"/>
      <c r="C18" s="27"/>
      <c r="D18" s="27"/>
    </row>
    <row r="19" spans="1:5" s="4" customFormat="1" ht="20.100000000000001" customHeight="1" x14ac:dyDescent="0.45">
      <c r="A19" s="32">
        <v>286862</v>
      </c>
      <c r="B19" s="31" t="str">
        <f>VLOOKUP(A19,Liste!$A$2:$C$43,2,FALSE)</f>
        <v>Rega Planar 3, Schwarz</v>
      </c>
      <c r="C19" s="30">
        <v>980</v>
      </c>
      <c r="D19" s="29">
        <v>0.1</v>
      </c>
      <c r="E19" s="28">
        <f>C19*(100%-D19)</f>
        <v>882</v>
      </c>
    </row>
    <row r="20" spans="1:5" s="4" customFormat="1" ht="20.100000000000001" customHeight="1" x14ac:dyDescent="0.45">
      <c r="A20" s="32">
        <v>287445</v>
      </c>
      <c r="B20" s="31" t="str">
        <f>VLOOKUP(A20,Liste!$A$2:$C$43,2,FALSE)</f>
        <v>Lenco  L-3808, Weiss</v>
      </c>
      <c r="C20" s="30">
        <v>185</v>
      </c>
      <c r="D20" s="29">
        <v>0.15</v>
      </c>
      <c r="E20" s="28">
        <f>C20*(100%-D20)</f>
        <v>157.25</v>
      </c>
    </row>
    <row r="21" spans="1:5" s="4" customFormat="1" ht="20.100000000000001" customHeight="1" x14ac:dyDescent="0.45">
      <c r="A21" s="32">
        <v>305330</v>
      </c>
      <c r="B21" s="31" t="str">
        <f>VLOOKUP(A21,Liste!$A$2:$C$43,2,FALSE)</f>
        <v>Pro-Ject  RPM 1 Carbon, Schwarz</v>
      </c>
      <c r="C21" s="30">
        <v>186</v>
      </c>
      <c r="D21" s="29">
        <v>0.12</v>
      </c>
      <c r="E21" s="28">
        <f>C21*(100%-D21)</f>
        <v>163.68</v>
      </c>
    </row>
    <row r="23" spans="1:5" ht="27.75" customHeight="1" x14ac:dyDescent="0.45">
      <c r="A23" s="61" t="s">
        <v>172</v>
      </c>
      <c r="B23" s="61"/>
      <c r="C23" s="61"/>
      <c r="D23" s="61"/>
      <c r="E23" s="61"/>
    </row>
    <row r="25" spans="1:5" x14ac:dyDescent="0.3">
      <c r="C25" t="s">
        <v>171</v>
      </c>
    </row>
    <row r="27" spans="1:5" ht="14.25" x14ac:dyDescent="0.45">
      <c r="C27" s="27" t="s">
        <v>170</v>
      </c>
    </row>
    <row r="31" spans="1:5" ht="14.25" x14ac:dyDescent="0.45">
      <c r="C31" s="26" t="s">
        <v>169</v>
      </c>
    </row>
  </sheetData>
  <mergeCells count="3">
    <mergeCell ref="C10:E10"/>
    <mergeCell ref="A15:E15"/>
    <mergeCell ref="A23:E23"/>
  </mergeCells>
  <pageMargins left="1.1811023622047245" right="0.98425196850393704" top="1.5748031496062993" bottom="0.78740157480314965" header="0.59055118110236227" footer="0.31496062992125984"/>
  <pageSetup paperSize="9" orientation="portrait" r:id="rId1"/>
  <headerFooter>
    <oddHeader xml:space="preserve">&amp;LHifi-Studio Vinylophil
Fonostrasse 17
9977 Vinylwil&amp;R&amp;G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/>
  </sheetViews>
  <sheetFormatPr defaultColWidth="10.625" defaultRowHeight="14.1" customHeight="1" x14ac:dyDescent="0.3"/>
  <cols>
    <col min="1" max="1" width="11.5" style="50" customWidth="1"/>
    <col min="2" max="2" width="45.125" style="46" customWidth="1"/>
    <col min="3" max="3" width="15.625" style="46" customWidth="1"/>
    <col min="4" max="16384" width="10.625" style="46"/>
  </cols>
  <sheetData>
    <row r="1" spans="1:3" ht="14.1" customHeight="1" x14ac:dyDescent="0.45">
      <c r="A1" s="44" t="s">
        <v>105</v>
      </c>
      <c r="B1" s="45" t="s">
        <v>104</v>
      </c>
      <c r="C1" s="45" t="s">
        <v>99</v>
      </c>
    </row>
    <row r="2" spans="1:3" ht="14.1" customHeight="1" x14ac:dyDescent="0.45">
      <c r="A2" s="47">
        <v>287837</v>
      </c>
      <c r="B2" s="48" t="s">
        <v>184</v>
      </c>
      <c r="C2" s="49">
        <v>288</v>
      </c>
    </row>
    <row r="3" spans="1:3" ht="14.1" customHeight="1" x14ac:dyDescent="0.45">
      <c r="A3" s="47">
        <v>287928</v>
      </c>
      <c r="B3" s="48" t="s">
        <v>185</v>
      </c>
      <c r="C3" s="49">
        <v>288</v>
      </c>
    </row>
    <row r="4" spans="1:3" ht="14.1" customHeight="1" x14ac:dyDescent="0.45">
      <c r="A4" s="47">
        <v>287846</v>
      </c>
      <c r="B4" s="48" t="s">
        <v>186</v>
      </c>
      <c r="C4" s="49">
        <v>248</v>
      </c>
    </row>
    <row r="5" spans="1:3" ht="14.1" customHeight="1" x14ac:dyDescent="0.45">
      <c r="A5" s="47">
        <v>287445</v>
      </c>
      <c r="B5" s="48" t="s">
        <v>187</v>
      </c>
      <c r="C5" s="49">
        <v>185</v>
      </c>
    </row>
    <row r="6" spans="1:3" ht="14.1" customHeight="1" x14ac:dyDescent="0.45">
      <c r="A6" s="47">
        <v>287782</v>
      </c>
      <c r="B6" s="48" t="s">
        <v>188</v>
      </c>
      <c r="C6" s="49">
        <v>98</v>
      </c>
    </row>
    <row r="7" spans="1:3" ht="14.1" customHeight="1" x14ac:dyDescent="0.45">
      <c r="A7" s="47">
        <v>287712</v>
      </c>
      <c r="B7" s="48" t="s">
        <v>189</v>
      </c>
      <c r="C7" s="49">
        <v>93</v>
      </c>
    </row>
    <row r="8" spans="1:3" ht="14.1" customHeight="1" x14ac:dyDescent="0.45">
      <c r="A8" s="47">
        <v>287608</v>
      </c>
      <c r="B8" s="48" t="s">
        <v>190</v>
      </c>
      <c r="C8" s="49">
        <v>142</v>
      </c>
    </row>
    <row r="9" spans="1:3" ht="14.1" customHeight="1" x14ac:dyDescent="0.45">
      <c r="A9" s="47">
        <v>287172</v>
      </c>
      <c r="B9" s="48" t="s">
        <v>191</v>
      </c>
      <c r="C9" s="49">
        <v>269</v>
      </c>
    </row>
    <row r="10" spans="1:3" ht="14.1" customHeight="1" x14ac:dyDescent="0.45">
      <c r="A10" s="47">
        <v>287007</v>
      </c>
      <c r="B10" s="48" t="s">
        <v>192</v>
      </c>
      <c r="C10" s="49">
        <v>269</v>
      </c>
    </row>
    <row r="11" spans="1:3" ht="14.1" customHeight="1" x14ac:dyDescent="0.45">
      <c r="A11" s="47">
        <v>320329</v>
      </c>
      <c r="B11" s="48" t="s">
        <v>193</v>
      </c>
      <c r="C11" s="49">
        <v>1800</v>
      </c>
    </row>
    <row r="12" spans="1:3" ht="14.1" customHeight="1" x14ac:dyDescent="0.45">
      <c r="A12" s="47">
        <v>288402</v>
      </c>
      <c r="B12" s="48" t="s">
        <v>194</v>
      </c>
      <c r="C12" s="49">
        <v>278</v>
      </c>
    </row>
    <row r="13" spans="1:3" ht="14.1" customHeight="1" x14ac:dyDescent="0.45">
      <c r="A13" s="47">
        <v>296302</v>
      </c>
      <c r="B13" s="48" t="s">
        <v>195</v>
      </c>
      <c r="C13" s="49">
        <v>440</v>
      </c>
    </row>
    <row r="14" spans="1:3" ht="14.1" customHeight="1" x14ac:dyDescent="0.45">
      <c r="A14" s="47">
        <v>296285</v>
      </c>
      <c r="B14" s="48" t="s">
        <v>196</v>
      </c>
      <c r="C14" s="49">
        <v>298</v>
      </c>
    </row>
    <row r="15" spans="1:3" ht="14.1" customHeight="1" x14ac:dyDescent="0.45">
      <c r="A15" s="47">
        <v>296524</v>
      </c>
      <c r="B15" s="48" t="s">
        <v>197</v>
      </c>
      <c r="C15" s="49">
        <v>149</v>
      </c>
    </row>
    <row r="16" spans="1:3" ht="14.1" customHeight="1" x14ac:dyDescent="0.45">
      <c r="A16" s="47">
        <v>305988</v>
      </c>
      <c r="B16" s="48" t="s">
        <v>198</v>
      </c>
      <c r="C16" s="49">
        <v>899</v>
      </c>
    </row>
    <row r="17" spans="1:3" ht="14.1" customHeight="1" x14ac:dyDescent="0.45">
      <c r="A17" s="47">
        <v>305238</v>
      </c>
      <c r="B17" s="48" t="s">
        <v>199</v>
      </c>
      <c r="C17" s="49">
        <v>1399</v>
      </c>
    </row>
    <row r="18" spans="1:3" ht="14.1" customHeight="1" x14ac:dyDescent="0.45">
      <c r="A18" s="47">
        <v>305625</v>
      </c>
      <c r="B18" s="48" t="s">
        <v>200</v>
      </c>
      <c r="C18" s="49">
        <v>1350</v>
      </c>
    </row>
    <row r="19" spans="1:3" ht="14.1" customHeight="1" x14ac:dyDescent="0.45">
      <c r="A19" s="47">
        <v>305631</v>
      </c>
      <c r="B19" s="48" t="s">
        <v>201</v>
      </c>
      <c r="C19" s="49">
        <v>2990</v>
      </c>
    </row>
    <row r="20" spans="1:3" ht="14.1" customHeight="1" x14ac:dyDescent="0.45">
      <c r="A20" s="47">
        <v>305814</v>
      </c>
      <c r="B20" s="48" t="s">
        <v>203</v>
      </c>
      <c r="C20" s="49">
        <v>469</v>
      </c>
    </row>
    <row r="21" spans="1:3" ht="14.1" customHeight="1" x14ac:dyDescent="0.3">
      <c r="A21" s="47">
        <v>305917</v>
      </c>
      <c r="B21" s="48" t="s">
        <v>202</v>
      </c>
      <c r="C21" s="49">
        <v>379</v>
      </c>
    </row>
    <row r="22" spans="1:3" ht="14.1" customHeight="1" x14ac:dyDescent="0.45">
      <c r="A22" s="47">
        <v>305300</v>
      </c>
      <c r="B22" s="48" t="s">
        <v>205</v>
      </c>
      <c r="C22" s="49">
        <v>549</v>
      </c>
    </row>
    <row r="23" spans="1:3" ht="14.1" customHeight="1" x14ac:dyDescent="0.45">
      <c r="A23" s="47">
        <v>305197</v>
      </c>
      <c r="B23" s="48" t="s">
        <v>204</v>
      </c>
      <c r="C23" s="49">
        <v>549</v>
      </c>
    </row>
    <row r="24" spans="1:3" ht="14.1" customHeight="1" x14ac:dyDescent="0.45">
      <c r="A24" s="47">
        <v>305479</v>
      </c>
      <c r="B24" s="48" t="s">
        <v>207</v>
      </c>
      <c r="C24" s="49">
        <v>278</v>
      </c>
    </row>
    <row r="25" spans="1:3" ht="14.1" customHeight="1" x14ac:dyDescent="0.45">
      <c r="A25" s="47">
        <v>305328</v>
      </c>
      <c r="B25" s="48" t="s">
        <v>206</v>
      </c>
      <c r="C25" s="49">
        <v>228</v>
      </c>
    </row>
    <row r="26" spans="1:3" ht="14.1" customHeight="1" x14ac:dyDescent="0.45">
      <c r="A26" s="47">
        <v>305375</v>
      </c>
      <c r="B26" s="48" t="s">
        <v>209</v>
      </c>
      <c r="C26" s="49">
        <v>378</v>
      </c>
    </row>
    <row r="27" spans="1:3" ht="14.1" customHeight="1" x14ac:dyDescent="0.45">
      <c r="A27" s="47">
        <v>305499</v>
      </c>
      <c r="B27" s="48" t="s">
        <v>208</v>
      </c>
      <c r="C27" s="49">
        <v>348</v>
      </c>
    </row>
    <row r="28" spans="1:3" ht="14.1" customHeight="1" x14ac:dyDescent="0.45">
      <c r="A28" s="47">
        <v>305053</v>
      </c>
      <c r="B28" s="48" t="s">
        <v>210</v>
      </c>
      <c r="C28" s="49">
        <v>369</v>
      </c>
    </row>
    <row r="29" spans="1:3" ht="14.1" customHeight="1" x14ac:dyDescent="0.45">
      <c r="A29" s="47">
        <v>305330</v>
      </c>
      <c r="B29" s="48" t="s">
        <v>211</v>
      </c>
      <c r="C29" s="49">
        <v>490</v>
      </c>
    </row>
    <row r="30" spans="1:3" ht="14.1" customHeight="1" x14ac:dyDescent="0.45">
      <c r="A30" s="47">
        <v>305156</v>
      </c>
      <c r="B30" s="48" t="s">
        <v>212</v>
      </c>
      <c r="C30" s="49">
        <v>780</v>
      </c>
    </row>
    <row r="31" spans="1:3" ht="14.1" customHeight="1" x14ac:dyDescent="0.45">
      <c r="A31" s="47">
        <v>305238</v>
      </c>
      <c r="B31" s="48" t="s">
        <v>213</v>
      </c>
      <c r="C31" s="49">
        <v>780</v>
      </c>
    </row>
    <row r="32" spans="1:3" ht="14.1" customHeight="1" x14ac:dyDescent="0.45">
      <c r="A32" s="47">
        <v>305633</v>
      </c>
      <c r="B32" s="48" t="s">
        <v>214</v>
      </c>
      <c r="C32" s="49">
        <v>1590</v>
      </c>
    </row>
    <row r="33" spans="1:3" ht="14.1" customHeight="1" x14ac:dyDescent="0.45">
      <c r="A33" s="47">
        <v>305401</v>
      </c>
      <c r="B33" s="48" t="s">
        <v>215</v>
      </c>
      <c r="C33" s="49">
        <v>2990</v>
      </c>
    </row>
    <row r="34" spans="1:3" ht="14.1" customHeight="1" x14ac:dyDescent="0.45">
      <c r="A34" s="47">
        <v>305290</v>
      </c>
      <c r="B34" s="48" t="s">
        <v>216</v>
      </c>
      <c r="C34" s="49">
        <v>10900</v>
      </c>
    </row>
    <row r="35" spans="1:3" ht="14.1" customHeight="1" x14ac:dyDescent="0.45">
      <c r="A35" s="47">
        <v>305260</v>
      </c>
      <c r="B35" s="48" t="s">
        <v>217</v>
      </c>
      <c r="C35" s="49">
        <v>1190</v>
      </c>
    </row>
    <row r="36" spans="1:3" ht="14.1" customHeight="1" x14ac:dyDescent="0.45">
      <c r="A36" s="47">
        <v>305548</v>
      </c>
      <c r="B36" s="48" t="s">
        <v>218</v>
      </c>
      <c r="C36" s="49">
        <v>4790</v>
      </c>
    </row>
    <row r="37" spans="1:3" ht="14.1" customHeight="1" x14ac:dyDescent="0.45">
      <c r="A37" s="47">
        <v>285904</v>
      </c>
      <c r="B37" s="48" t="s">
        <v>219</v>
      </c>
      <c r="C37" s="49">
        <v>86</v>
      </c>
    </row>
    <row r="38" spans="1:3" ht="14.1" customHeight="1" x14ac:dyDescent="0.45">
      <c r="A38" s="47">
        <v>286100</v>
      </c>
      <c r="B38" s="48" t="s">
        <v>220</v>
      </c>
      <c r="C38" s="49">
        <v>390</v>
      </c>
    </row>
    <row r="39" spans="1:3" ht="14.1" customHeight="1" x14ac:dyDescent="0.45">
      <c r="A39" s="47">
        <v>286816</v>
      </c>
      <c r="B39" s="48" t="s">
        <v>221</v>
      </c>
      <c r="C39" s="49">
        <v>590</v>
      </c>
    </row>
    <row r="40" spans="1:3" ht="14.1" customHeight="1" x14ac:dyDescent="0.45">
      <c r="A40" s="47">
        <v>286862</v>
      </c>
      <c r="B40" s="48" t="s">
        <v>222</v>
      </c>
      <c r="C40" s="49">
        <v>980</v>
      </c>
    </row>
    <row r="41" spans="1:3" ht="14.1" customHeight="1" x14ac:dyDescent="0.3">
      <c r="A41" s="47">
        <v>286190</v>
      </c>
      <c r="B41" s="48" t="s">
        <v>223</v>
      </c>
      <c r="C41" s="49">
        <v>6480</v>
      </c>
    </row>
    <row r="42" spans="1:3" ht="14.1" customHeight="1" x14ac:dyDescent="0.3">
      <c r="A42" s="47">
        <v>286887</v>
      </c>
      <c r="B42" s="48" t="s">
        <v>224</v>
      </c>
      <c r="C42" s="49">
        <v>1940</v>
      </c>
    </row>
    <row r="43" spans="1:3" ht="14.1" customHeight="1" x14ac:dyDescent="0.3">
      <c r="A43" s="47">
        <v>286239</v>
      </c>
      <c r="B43" s="48" t="s">
        <v>225</v>
      </c>
      <c r="C43" s="49">
        <v>3480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defaultColWidth="11" defaultRowHeight="16.5" x14ac:dyDescent="0.3"/>
  <cols>
    <col min="1" max="1" width="10.625" customWidth="1"/>
    <col min="2" max="2" width="13.25" customWidth="1"/>
  </cols>
  <sheetData>
    <row r="1" spans="1:9" ht="23.25" x14ac:dyDescent="0.7">
      <c r="A1" s="7" t="s">
        <v>183</v>
      </c>
    </row>
    <row r="2" spans="1:9" ht="14.25" x14ac:dyDescent="0.45">
      <c r="D2" s="36"/>
      <c r="E2" s="36"/>
      <c r="F2" s="36"/>
      <c r="G2" s="36"/>
      <c r="H2" s="36"/>
      <c r="I2" s="36"/>
    </row>
    <row r="3" spans="1:9" ht="14.25" x14ac:dyDescent="0.45">
      <c r="D3" s="36"/>
      <c r="E3" s="36"/>
      <c r="F3" s="36"/>
      <c r="G3" s="36"/>
      <c r="H3" s="36"/>
      <c r="I3" s="36"/>
    </row>
    <row r="4" spans="1:9" ht="14.25" x14ac:dyDescent="0.45">
      <c r="A4" s="39" t="s">
        <v>182</v>
      </c>
      <c r="B4" s="39" t="s">
        <v>181</v>
      </c>
      <c r="D4" s="36"/>
      <c r="E4" s="36"/>
      <c r="F4" s="36"/>
      <c r="G4" s="36"/>
      <c r="H4" s="36"/>
      <c r="I4" s="36"/>
    </row>
    <row r="5" spans="1:9" ht="14.25" x14ac:dyDescent="0.45">
      <c r="A5" s="38">
        <v>2006</v>
      </c>
      <c r="B5" s="37">
        <v>20000000</v>
      </c>
      <c r="D5" s="36"/>
      <c r="E5" s="36"/>
      <c r="F5" s="36"/>
      <c r="G5" s="36"/>
      <c r="H5" s="36"/>
      <c r="I5" s="36"/>
    </row>
    <row r="6" spans="1:9" ht="14.25" x14ac:dyDescent="0.45">
      <c r="A6" s="38">
        <v>2007</v>
      </c>
      <c r="B6" s="37">
        <v>30000000</v>
      </c>
      <c r="D6" s="36"/>
      <c r="E6" s="36"/>
      <c r="F6" s="36"/>
      <c r="G6" s="36"/>
      <c r="H6" s="36"/>
      <c r="I6" s="36"/>
    </row>
    <row r="7" spans="1:9" ht="14.25" x14ac:dyDescent="0.45">
      <c r="A7" s="38">
        <v>2008</v>
      </c>
      <c r="B7" s="37">
        <v>30000000</v>
      </c>
      <c r="D7" s="36"/>
      <c r="E7" s="36"/>
      <c r="F7" s="36"/>
      <c r="G7" s="36"/>
      <c r="H7" s="36"/>
      <c r="I7" s="36"/>
    </row>
    <row r="8" spans="1:9" ht="14.25" x14ac:dyDescent="0.45">
      <c r="A8" s="38">
        <v>2009</v>
      </c>
      <c r="B8" s="37">
        <v>40000000</v>
      </c>
      <c r="D8" s="36"/>
      <c r="E8" s="36"/>
      <c r="F8" s="36"/>
      <c r="G8" s="36"/>
      <c r="H8" s="36"/>
      <c r="I8" s="36"/>
    </row>
    <row r="9" spans="1:9" ht="14.25" x14ac:dyDescent="0.45">
      <c r="A9" s="38">
        <v>2010</v>
      </c>
      <c r="B9" s="37">
        <v>30000000</v>
      </c>
      <c r="D9" s="36"/>
      <c r="E9" s="36"/>
      <c r="F9" s="36"/>
      <c r="G9" s="36"/>
      <c r="H9" s="36"/>
      <c r="I9" s="36"/>
    </row>
    <row r="10" spans="1:9" ht="14.25" x14ac:dyDescent="0.45">
      <c r="A10" s="38">
        <v>2011</v>
      </c>
      <c r="B10" s="37">
        <v>30000000</v>
      </c>
      <c r="D10" s="36"/>
      <c r="E10" s="36"/>
      <c r="F10" s="36"/>
      <c r="G10" s="36"/>
      <c r="H10" s="36"/>
      <c r="I10" s="36"/>
    </row>
    <row r="11" spans="1:9" ht="14.25" x14ac:dyDescent="0.45">
      <c r="A11" s="38">
        <v>2012</v>
      </c>
      <c r="B11" s="37">
        <v>30000000</v>
      </c>
      <c r="D11" s="36"/>
      <c r="E11" s="36"/>
      <c r="F11" s="36"/>
      <c r="G11" s="36"/>
      <c r="H11" s="36"/>
      <c r="I11" s="36"/>
    </row>
    <row r="12" spans="1:9" ht="14.25" x14ac:dyDescent="0.45">
      <c r="A12" s="38">
        <v>2013</v>
      </c>
      <c r="B12" s="37">
        <v>50000000</v>
      </c>
      <c r="D12" s="36"/>
      <c r="E12" s="36"/>
      <c r="F12" s="36"/>
      <c r="G12" s="36"/>
      <c r="H12" s="36"/>
      <c r="I12" s="36"/>
    </row>
    <row r="13" spans="1:9" ht="14.25" x14ac:dyDescent="0.45">
      <c r="A13" s="38">
        <v>2014</v>
      </c>
      <c r="B13" s="37">
        <v>90000000</v>
      </c>
      <c r="D13" s="36"/>
      <c r="E13" s="36"/>
      <c r="F13" s="36"/>
      <c r="G13" s="36"/>
      <c r="H13" s="36"/>
      <c r="I13" s="36"/>
    </row>
    <row r="14" spans="1:9" ht="14.25" x14ac:dyDescent="0.45">
      <c r="A14" s="38">
        <v>2015</v>
      </c>
      <c r="B14" s="37">
        <v>150000000</v>
      </c>
      <c r="D14" s="36"/>
      <c r="E14" s="36"/>
      <c r="F14" s="36"/>
      <c r="G14" s="36"/>
      <c r="H14" s="36"/>
      <c r="I14" s="36"/>
    </row>
    <row r="15" spans="1:9" ht="14.25" x14ac:dyDescent="0.45">
      <c r="A15" s="38">
        <v>2016</v>
      </c>
      <c r="B15" s="37">
        <v>170000000</v>
      </c>
      <c r="D15" s="36"/>
      <c r="E15" s="36"/>
      <c r="F15" s="36"/>
      <c r="G15" s="36"/>
      <c r="H15" s="36"/>
      <c r="I15" s="36"/>
    </row>
    <row r="16" spans="1:9" ht="14.25" x14ac:dyDescent="0.45">
      <c r="D16" s="36"/>
      <c r="E16" s="36"/>
      <c r="F16" s="36"/>
      <c r="G16" s="36"/>
      <c r="H16" s="36"/>
      <c r="I16" s="36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Preise</vt:lpstr>
      <vt:lpstr>Features</vt:lpstr>
      <vt:lpstr>Rechnung</vt:lpstr>
      <vt:lpstr>Liste</vt:lpstr>
      <vt:lpstr>Entwicklung</vt:lpstr>
      <vt:lpstr>Entwicklung!Print_Area</vt:lpstr>
      <vt:lpstr>Preise!Print_Area</vt:lpstr>
      <vt:lpstr>Preise!Print_Titles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Monika Bär</cp:lastModifiedBy>
  <cp:lastPrinted>2017-07-02T12:30:44Z</cp:lastPrinted>
  <dcterms:created xsi:type="dcterms:W3CDTF">2017-02-05T12:22:31Z</dcterms:created>
  <dcterms:modified xsi:type="dcterms:W3CDTF">2018-05-22T19:29:57Z</dcterms:modified>
</cp:coreProperties>
</file>