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wstch-my.sharepoint.com/personal/lur_wst_ch/Documents/wst/WST aktuell/QV/KV Schweiz/2021/E1-Serie (überarbeitet aus 2020)/QV-IKA-2021-E-Profil-Serie E1_02-06-2021/E1_Musterloesungen/"/>
    </mc:Choice>
  </mc:AlternateContent>
  <xr:revisionPtr revIDLastSave="155" documentId="8_{25A210E6-F564-4418-86E8-2CB9C9B77ED6}" xr6:coauthVersionLast="45" xr6:coauthVersionMax="45" xr10:uidLastSave="{0B483C0F-B569-4B9F-83BC-00B4031FF893}"/>
  <bookViews>
    <workbookView xWindow="-98" yWindow="-98" windowWidth="22695" windowHeight="15196" xr2:uid="{00000000-000D-0000-FFFF-FFFF00000000}"/>
  </bookViews>
  <sheets>
    <sheet name="Preisentwicklung" sheetId="16" r:id="rId1"/>
    <sheet name="Handgepäck" sheetId="21" r:id="rId2"/>
    <sheet name="Safety Rating" sheetId="2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B4" i="21" l="1"/>
  <c r="B3" i="21"/>
  <c r="I48" i="21" l="1"/>
  <c r="G48" i="21"/>
  <c r="E48" i="21"/>
  <c r="I47" i="21"/>
  <c r="G47" i="21"/>
  <c r="E47" i="21"/>
  <c r="I46" i="21"/>
  <c r="G46" i="21"/>
  <c r="E46" i="21"/>
  <c r="I45" i="21"/>
  <c r="G45" i="21"/>
  <c r="E45" i="21"/>
  <c r="I44" i="21"/>
  <c r="G44" i="21"/>
  <c r="E44" i="21"/>
  <c r="I43" i="21"/>
  <c r="G43" i="21"/>
  <c r="E43" i="21"/>
  <c r="I42" i="21"/>
  <c r="G42" i="21"/>
  <c r="E42" i="21"/>
  <c r="I41" i="21"/>
  <c r="G41" i="21"/>
  <c r="E41" i="21"/>
  <c r="I40" i="21"/>
  <c r="G40" i="21"/>
  <c r="E40" i="21"/>
  <c r="I39" i="21"/>
  <c r="G39" i="21"/>
  <c r="E39" i="21"/>
  <c r="I38" i="21"/>
  <c r="G38" i="21"/>
  <c r="E38" i="21"/>
  <c r="I37" i="21"/>
  <c r="G37" i="21"/>
  <c r="E37" i="21"/>
  <c r="I36" i="21"/>
  <c r="G36" i="21"/>
  <c r="E36" i="21"/>
  <c r="I35" i="21"/>
  <c r="G35" i="21"/>
  <c r="E35" i="21"/>
  <c r="I34" i="21"/>
  <c r="G34" i="21"/>
  <c r="E34" i="21"/>
  <c r="I33" i="21"/>
  <c r="G33" i="21"/>
  <c r="E33" i="21"/>
  <c r="I32" i="21"/>
  <c r="G32" i="21"/>
  <c r="E32" i="21"/>
  <c r="I31" i="21"/>
  <c r="G31" i="21"/>
  <c r="E31" i="21"/>
  <c r="I30" i="21"/>
  <c r="G30" i="21"/>
  <c r="E30" i="21"/>
  <c r="I29" i="21"/>
  <c r="G29" i="21"/>
  <c r="E29" i="21"/>
  <c r="I28" i="21"/>
  <c r="G28" i="21"/>
  <c r="E28" i="21"/>
  <c r="I27" i="21"/>
  <c r="G27" i="21"/>
  <c r="E27" i="21"/>
  <c r="I26" i="21"/>
  <c r="G26" i="21"/>
  <c r="E26" i="21"/>
  <c r="I25" i="21"/>
  <c r="G25" i="21"/>
  <c r="E25" i="21"/>
  <c r="I24" i="21"/>
  <c r="G24" i="21"/>
  <c r="E24" i="21"/>
  <c r="I23" i="21"/>
  <c r="G23" i="21"/>
  <c r="E23" i="21"/>
  <c r="I22" i="21"/>
  <c r="G22" i="21"/>
  <c r="E22" i="21"/>
  <c r="I21" i="21"/>
  <c r="G21" i="21"/>
  <c r="E21" i="21"/>
  <c r="I20" i="21"/>
  <c r="G20" i="21"/>
  <c r="E20" i="21"/>
  <c r="I19" i="21"/>
  <c r="G19" i="21"/>
  <c r="E19" i="21"/>
  <c r="I18" i="21"/>
  <c r="G18" i="21"/>
  <c r="E18" i="21"/>
  <c r="I17" i="21"/>
  <c r="G17" i="21"/>
  <c r="E17" i="21"/>
  <c r="I16" i="21"/>
  <c r="G16" i="21"/>
  <c r="E16" i="21"/>
  <c r="I15" i="21"/>
  <c r="G15" i="21"/>
  <c r="E15" i="21"/>
  <c r="I14" i="21"/>
  <c r="G14" i="21"/>
  <c r="E14" i="21"/>
  <c r="I13" i="21"/>
  <c r="G13" i="21"/>
  <c r="E13" i="21"/>
  <c r="I12" i="21"/>
  <c r="G12" i="21"/>
  <c r="E12" i="21"/>
  <c r="I11" i="21"/>
  <c r="G11" i="21"/>
  <c r="E11" i="21"/>
  <c r="I10" i="21"/>
  <c r="G10" i="21"/>
  <c r="E10" i="21"/>
  <c r="I9" i="21"/>
  <c r="G9" i="21"/>
  <c r="E9" i="21"/>
  <c r="I8" i="21"/>
  <c r="G8" i="21"/>
  <c r="E8" i="21"/>
  <c r="C2" i="21"/>
  <c r="B2" i="21"/>
  <c r="C9" i="16"/>
  <c r="D9" i="16" s="1"/>
  <c r="C10" i="16"/>
  <c r="D10" i="16" s="1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19" i="16"/>
  <c r="D19" i="16" s="1"/>
  <c r="C20" i="16"/>
  <c r="D20" i="16" s="1"/>
  <c r="C21" i="16"/>
  <c r="D21" i="16" s="1"/>
  <c r="C22" i="16"/>
  <c r="D22" i="16" s="1"/>
  <c r="C23" i="16"/>
  <c r="D23" i="16" s="1"/>
  <c r="C24" i="16"/>
  <c r="D24" i="16" s="1"/>
  <c r="C25" i="16"/>
  <c r="D25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2" i="16"/>
  <c r="D32" i="16" s="1"/>
  <c r="C33" i="16"/>
  <c r="D33" i="16" s="1"/>
  <c r="C8" i="16"/>
  <c r="D8" i="16" s="1"/>
  <c r="H11" i="21" l="1"/>
  <c r="H9" i="21"/>
  <c r="H13" i="21"/>
  <c r="H17" i="21"/>
  <c r="H21" i="21"/>
  <c r="H25" i="21"/>
  <c r="H29" i="21"/>
  <c r="H33" i="21"/>
  <c r="H37" i="21"/>
  <c r="H41" i="21"/>
  <c r="H45" i="21"/>
  <c r="H15" i="21"/>
  <c r="H35" i="21"/>
  <c r="H43" i="21"/>
  <c r="H12" i="21"/>
  <c r="H16" i="21"/>
  <c r="H20" i="21"/>
  <c r="H24" i="21"/>
  <c r="H28" i="21"/>
  <c r="H32" i="21"/>
  <c r="H36" i="21"/>
  <c r="H40" i="21"/>
  <c r="H44" i="21"/>
  <c r="H48" i="21"/>
  <c r="H47" i="21"/>
  <c r="H19" i="21"/>
  <c r="H23" i="21"/>
  <c r="H27" i="21"/>
  <c r="H31" i="21"/>
  <c r="H39" i="21"/>
  <c r="H10" i="21"/>
  <c r="H14" i="21"/>
  <c r="H18" i="21"/>
  <c r="H22" i="21"/>
  <c r="H26" i="21"/>
  <c r="H30" i="21"/>
  <c r="H34" i="21"/>
  <c r="H38" i="21"/>
  <c r="H42" i="21"/>
  <c r="H46" i="21"/>
  <c r="H8" i="21"/>
  <c r="D2" i="20"/>
  <c r="D3" i="20"/>
  <c r="D4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</calcChain>
</file>

<file path=xl/sharedStrings.xml><?xml version="1.0" encoding="utf-8"?>
<sst xmlns="http://schemas.openxmlformats.org/spreadsheetml/2006/main" count="133" uniqueCount="122">
  <si>
    <t>Zürich–Berlin</t>
  </si>
  <si>
    <t>Berlin–Zürich</t>
  </si>
  <si>
    <t>Aufenthaltsdauer</t>
  </si>
  <si>
    <t>Preis in CHF</t>
  </si>
  <si>
    <t>Preis in EUR</t>
  </si>
  <si>
    <t>Wechselkurs</t>
  </si>
  <si>
    <t>Aegean Airlines</t>
  </si>
  <si>
    <t>Air Lingus</t>
  </si>
  <si>
    <t>Aeroflot</t>
  </si>
  <si>
    <t>Aerolineas Argentinas</t>
  </si>
  <si>
    <t>Air Canada</t>
  </si>
  <si>
    <t>Air France</t>
  </si>
  <si>
    <t>Air India</t>
  </si>
  <si>
    <t>Tap Portugal</t>
  </si>
  <si>
    <t>Alitalia</t>
  </si>
  <si>
    <t>Ana</t>
  </si>
  <si>
    <t>American Airlines</t>
  </si>
  <si>
    <t>Asiana Airlines</t>
  </si>
  <si>
    <t>Austrian Airlines</t>
  </si>
  <si>
    <t>Blue1</t>
  </si>
  <si>
    <t>Bmi</t>
  </si>
  <si>
    <t>British Airways</t>
  </si>
  <si>
    <t>Brussels Airlines</t>
  </si>
  <si>
    <t>China Airlines</t>
  </si>
  <si>
    <t>Czech Airlines</t>
  </si>
  <si>
    <t>Delta Airlines</t>
  </si>
  <si>
    <t>Easyjet</t>
  </si>
  <si>
    <t>Emirates</t>
  </si>
  <si>
    <t>Finnair</t>
  </si>
  <si>
    <t>Iberia</t>
  </si>
  <si>
    <t>Japan Airlines</t>
  </si>
  <si>
    <t>Jet Airways</t>
  </si>
  <si>
    <t>KLM</t>
  </si>
  <si>
    <t>Korean Air</t>
  </si>
  <si>
    <t>Polish Airlines</t>
  </si>
  <si>
    <t>Lufthansa</t>
  </si>
  <si>
    <t>Malaysia Airlines</t>
  </si>
  <si>
    <t>Qatar Airlines</t>
  </si>
  <si>
    <t>Ryanair</t>
  </si>
  <si>
    <t>Scandinavian Airlines</t>
  </si>
  <si>
    <t>Thai</t>
  </si>
  <si>
    <t>Transavia Airlines</t>
  </si>
  <si>
    <t>Turkish Airlines</t>
  </si>
  <si>
    <t>United Airlines</t>
  </si>
  <si>
    <t>US Airways</t>
  </si>
  <si>
    <t>Virgin Atlantic</t>
  </si>
  <si>
    <t>Vueling</t>
  </si>
  <si>
    <t>Maximalgewicht</t>
  </si>
  <si>
    <t>Fluglinie</t>
  </si>
  <si>
    <t>Länge</t>
  </si>
  <si>
    <t>Breite</t>
  </si>
  <si>
    <t>Tiefe</t>
  </si>
  <si>
    <t>Handgepäck</t>
  </si>
  <si>
    <r>
      <t xml:space="preserve">Preis in CHF
</t>
    </r>
    <r>
      <rPr>
        <sz val="8"/>
        <color rgb="FF002060"/>
        <rFont val="Calibri"/>
        <family val="2"/>
        <scheme val="minor"/>
      </rPr>
      <t>(auf 5 Rappen gerundet)</t>
    </r>
  </si>
  <si>
    <t>Anzahl Fluglinien ohne Gewichtsbegrenzung</t>
  </si>
  <si>
    <t>Adria Airways </t>
  </si>
  <si>
    <t>Slovenia</t>
  </si>
  <si>
    <t>Aer Lingus </t>
  </si>
  <si>
    <t>Ireland</t>
  </si>
  <si>
    <t>Aeroflot </t>
  </si>
  <si>
    <t>Russia</t>
  </si>
  <si>
    <t>Air Canada </t>
  </si>
  <si>
    <t>Canada</t>
  </si>
  <si>
    <t>Air France </t>
  </si>
  <si>
    <t>France</t>
  </si>
  <si>
    <t>Air Iceland </t>
  </si>
  <si>
    <t>Iceland</t>
  </si>
  <si>
    <t>Air India </t>
  </si>
  <si>
    <t>India</t>
  </si>
  <si>
    <t>AirAsia Thailand </t>
  </si>
  <si>
    <t>Thailand</t>
  </si>
  <si>
    <t>Alitalia </t>
  </si>
  <si>
    <t>Italy</t>
  </si>
  <si>
    <t>United States</t>
  </si>
  <si>
    <t>Ariana Afghan Airlines </t>
  </si>
  <si>
    <t>Afghanistan</t>
  </si>
  <si>
    <t>Avia Traffic Company </t>
  </si>
  <si>
    <t>Kyrgyzstan</t>
  </si>
  <si>
    <t>Bangkok Airways </t>
  </si>
  <si>
    <t>Blue Islands </t>
  </si>
  <si>
    <t>Channel Islands</t>
  </si>
  <si>
    <t>British Airways </t>
  </si>
  <si>
    <t>United Kingdom</t>
  </si>
  <si>
    <t>Canadian North </t>
  </si>
  <si>
    <t>Cathay Pacific </t>
  </si>
  <si>
    <t>Hong Kong</t>
  </si>
  <si>
    <t>Emirates </t>
  </si>
  <si>
    <t>United Arab Emirates</t>
  </si>
  <si>
    <t>Lufthansa </t>
  </si>
  <si>
    <t>Germany</t>
  </si>
  <si>
    <t>Nepal Airlines </t>
  </si>
  <si>
    <t>Nepal</t>
  </si>
  <si>
    <t>NOK Air </t>
  </si>
  <si>
    <t>Ryanair </t>
  </si>
  <si>
    <t>Singapore Airlines</t>
  </si>
  <si>
    <t>Singapore</t>
  </si>
  <si>
    <t>Southwest Airlines</t>
  </si>
  <si>
    <t>Swiss International Air Lines </t>
  </si>
  <si>
    <t>Switzerland</t>
  </si>
  <si>
    <t>Tunisair </t>
  </si>
  <si>
    <t>Tunisia</t>
  </si>
  <si>
    <t>Airline</t>
  </si>
  <si>
    <t>Land</t>
  </si>
  <si>
    <t>Einstufung</t>
  </si>
  <si>
    <t>*******</t>
  </si>
  <si>
    <t>******</t>
  </si>
  <si>
    <t>*****</t>
  </si>
  <si>
    <t>****</t>
  </si>
  <si>
    <t>***</t>
  </si>
  <si>
    <t>**</t>
  </si>
  <si>
    <t>*</t>
  </si>
  <si>
    <t>Sterne</t>
  </si>
  <si>
    <t>durchschnittliche Länge</t>
  </si>
  <si>
    <t>Mindestanforderung
Maximalgewicht</t>
  </si>
  <si>
    <t>zulässige Gepäckgrösse</t>
  </si>
  <si>
    <t>Volumen</t>
  </si>
  <si>
    <r>
      <rPr>
        <b/>
        <sz val="8"/>
        <color rgb="FF002060"/>
        <rFont val="Calibri"/>
        <family val="2"/>
        <scheme val="minor"/>
      </rPr>
      <t xml:space="preserve">(Länge </t>
    </r>
    <r>
      <rPr>
        <b/>
        <sz val="8"/>
        <color rgb="FF002060"/>
        <rFont val="Calibri"/>
        <family val="2"/>
      </rPr>
      <t>× Breite × Tiefe)</t>
    </r>
  </si>
  <si>
    <t>erfüllt</t>
  </si>
  <si>
    <t>Rang</t>
  </si>
  <si>
    <r>
      <t xml:space="preserve">Volumen </t>
    </r>
    <r>
      <rPr>
        <b/>
        <sz val="8"/>
        <color rgb="FF002060"/>
        <rFont val="Calibri"/>
        <family val="2"/>
        <scheme val="minor"/>
      </rPr>
      <t>(Ersatzdaten Spalte E)</t>
    </r>
  </si>
  <si>
    <t>erfüllt (Lösungsvariante)</t>
  </si>
  <si>
    <t>geringstes Maximalgewicht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</si>
</sst>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 &quot;CHF&quot;\ * #,##0.00_ ;_ &quot;CHF&quot;\ * \-#,##0.00_ ;_ &quot;CHF&quot;\ * &quot;-&quot;??_ ;_ @_ "/>
    <numFmt numFmtId="164" formatCode="ddd\,\ d/\ mmm\ yyyy"/>
    <numFmt numFmtId="165" formatCode="_ [$EUR]\ * #,##0.00_ ;_ [$EUR]\ * \-#,##0.00_ ;_ [$EUR]\ * &quot;-&quot;??_ ;_ @_ "/>
    <numFmt numFmtId="166" formatCode="General\ &quot;cm&quot;"/>
    <numFmt numFmtId="167" formatCode="#,##0.0\ &quot;l&quot;"/>
    <numFmt numFmtId="168" formatCode="0\ &quot;kg&quot;"/>
    <numFmt numFmtId="169" formatCode="0.0\ &quot;cm&quot;"/>
    <numFmt numFmtId="170" formatCode="0\ &quot;Tage&quot;"/>
  </numFmts>
  <fonts count="9" x14ac:knownFonts="1">
    <font>
      <sz val="10"/>
      <color theme="1"/>
      <name val="Calibri"/>
      <family val="2"/>
      <scheme val="minor"/>
    </font>
    <font>
      <sz val="24"/>
      <color rgb="FF002060"/>
      <name val="Calibri Light"/>
      <family val="2"/>
      <scheme val="major"/>
    </font>
    <font>
      <sz val="11"/>
      <color rgb="FF00206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b/>
      <sz val="8"/>
      <color rgb="FF002060"/>
      <name val="Calibri"/>
      <family val="2"/>
    </font>
    <font>
      <sz val="10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166" fontId="2" fillId="0" borderId="0" xfId="0" applyNumberFormat="1" applyFont="1"/>
    <xf numFmtId="167" fontId="2" fillId="0" borderId="0" xfId="0" applyNumberFormat="1" applyFont="1"/>
    <xf numFmtId="168" fontId="2" fillId="0" borderId="0" xfId="0" applyNumberFormat="1" applyFont="1"/>
    <xf numFmtId="0" fontId="4" fillId="3" borderId="0" xfId="0" applyFont="1" applyFill="1" applyAlignment="1">
      <alignment horizontal="left"/>
    </xf>
    <xf numFmtId="164" fontId="2" fillId="2" borderId="0" xfId="0" applyNumberFormat="1" applyFont="1" applyFill="1"/>
    <xf numFmtId="0" fontId="4" fillId="4" borderId="0" xfId="0" applyFont="1" applyFill="1" applyAlignment="1">
      <alignment horizontal="left"/>
    </xf>
    <xf numFmtId="164" fontId="2" fillId="5" borderId="0" xfId="0" applyNumberFormat="1" applyFont="1" applyFill="1"/>
    <xf numFmtId="164" fontId="2" fillId="0" borderId="0" xfId="0" applyNumberFormat="1" applyFont="1" applyAlignment="1">
      <alignment horizontal="left"/>
    </xf>
    <xf numFmtId="165" fontId="2" fillId="0" borderId="0" xfId="0" applyNumberFormat="1" applyFont="1"/>
    <xf numFmtId="44" fontId="2" fillId="0" borderId="0" xfId="0" applyNumberFormat="1" applyFont="1"/>
    <xf numFmtId="164" fontId="2" fillId="0" borderId="0" xfId="0" applyNumberFormat="1" applyFont="1"/>
    <xf numFmtId="0" fontId="4" fillId="8" borderId="0" xfId="0" applyFont="1" applyFill="1"/>
    <xf numFmtId="0" fontId="2" fillId="9" borderId="0" xfId="0" applyFont="1" applyFill="1"/>
    <xf numFmtId="0" fontId="1" fillId="10" borderId="0" xfId="0" applyFont="1" applyFill="1"/>
    <xf numFmtId="0" fontId="2" fillId="10" borderId="0" xfId="0" applyFont="1" applyFill="1"/>
    <xf numFmtId="0" fontId="2" fillId="8" borderId="0" xfId="0" applyFont="1" applyFill="1" applyAlignment="1">
      <alignment wrapText="1"/>
    </xf>
    <xf numFmtId="0" fontId="2" fillId="8" borderId="0" xfId="0" applyFont="1" applyFill="1"/>
    <xf numFmtId="0" fontId="2" fillId="5" borderId="0" xfId="0" applyFont="1" applyFill="1"/>
    <xf numFmtId="0" fontId="2" fillId="11" borderId="0" xfId="0" applyFont="1" applyFill="1"/>
    <xf numFmtId="168" fontId="2" fillId="12" borderId="0" xfId="0" applyNumberFormat="1" applyFont="1" applyFill="1"/>
    <xf numFmtId="0" fontId="4" fillId="10" borderId="0" xfId="0" applyFont="1" applyFill="1"/>
    <xf numFmtId="0" fontId="4" fillId="10" borderId="0" xfId="0" applyFont="1" applyFill="1" applyAlignment="1">
      <alignment wrapText="1"/>
    </xf>
    <xf numFmtId="0" fontId="4" fillId="13" borderId="0" xfId="0" applyFont="1" applyFill="1" applyAlignment="1">
      <alignment wrapText="1"/>
    </xf>
    <xf numFmtId="164" fontId="2" fillId="14" borderId="0" xfId="0" applyNumberFormat="1" applyFont="1" applyFill="1"/>
    <xf numFmtId="164" fontId="4" fillId="14" borderId="0" xfId="0" applyNumberFormat="1" applyFont="1" applyFill="1" applyAlignment="1">
      <alignment horizontal="left" vertical="top"/>
    </xf>
    <xf numFmtId="0" fontId="4" fillId="14" borderId="0" xfId="0" applyFont="1" applyFill="1" applyAlignment="1">
      <alignment horizontal="left" vertical="top"/>
    </xf>
    <xf numFmtId="0" fontId="4" fillId="14" borderId="0" xfId="0" applyFont="1" applyFill="1" applyAlignment="1">
      <alignment horizontal="left" vertical="top" wrapText="1"/>
    </xf>
    <xf numFmtId="0" fontId="2" fillId="15" borderId="0" xfId="0" applyFont="1" applyFill="1"/>
    <xf numFmtId="44" fontId="2" fillId="15" borderId="0" xfId="0" applyNumberFormat="1" applyFont="1" applyFill="1"/>
    <xf numFmtId="169" fontId="2" fillId="15" borderId="0" xfId="0" applyNumberFormat="1" applyFont="1" applyFill="1"/>
    <xf numFmtId="0" fontId="4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0" fontId="7" fillId="15" borderId="0" xfId="0" applyNumberFormat="1" applyFont="1" applyFill="1"/>
    <xf numFmtId="0" fontId="4" fillId="16" borderId="0" xfId="0" applyFont="1" applyFill="1" applyAlignment="1">
      <alignment wrapText="1"/>
    </xf>
    <xf numFmtId="0" fontId="8" fillId="12" borderId="0" xfId="0" applyFont="1" applyFill="1" applyAlignment="1">
      <alignment horizontal="right" wrapText="1"/>
    </xf>
    <xf numFmtId="0" fontId="5" fillId="10" borderId="0" xfId="0" applyFont="1" applyFill="1" applyAlignment="1">
      <alignment wrapText="1"/>
    </xf>
    <xf numFmtId="0" fontId="5" fillId="16" borderId="0" xfId="0" applyFont="1" applyFill="1" applyAlignment="1">
      <alignment wrapText="1"/>
    </xf>
    <xf numFmtId="0" fontId="5" fillId="13" borderId="0" xfId="0" applyFont="1" applyFill="1" applyAlignment="1">
      <alignment wrapText="1"/>
    </xf>
    <xf numFmtId="0" fontId="5" fillId="10" borderId="0" xfId="0" applyFont="1" applyFill="1"/>
    <xf numFmtId="0" fontId="2" fillId="14" borderId="0" xfId="0" applyFont="1" applyFill="1"/>
    <xf numFmtId="168" fontId="2" fillId="15" borderId="0" xfId="0" applyNumberFormat="1" applyFont="1" applyFill="1"/>
    <xf numFmtId="0" fontId="4" fillId="10" borderId="0" xfId="0" applyFont="1" applyFill="1" applyAlignment="1">
      <alignment horizontal="left"/>
    </xf>
    <xf numFmtId="0" fontId="4" fillId="7" borderId="0" xfId="0" applyFont="1" applyFill="1" applyAlignment="1">
      <alignment horizontal="center"/>
    </xf>
  </cellXfs>
  <cellStyles count="1">
    <cellStyle name="Stand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Safety Rating</a:t>
            </a:r>
          </a:p>
        </c:rich>
      </c:tx>
      <c:layout>
        <c:manualLayout>
          <c:xMode val="edge"/>
          <c:yMode val="edge"/>
          <c:x val="9.6098647623254502E-3"/>
          <c:y val="1.40050887333816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568304388379845"/>
          <c:y val="7.6455474410670007E-2"/>
          <c:w val="0.82202032655458768"/>
          <c:h val="0.898122921462756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'Safety Rating'!$C$1</c:f>
              <c:strCache>
                <c:ptCount val="1"/>
                <c:pt idx="0">
                  <c:v>Einstufung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('Safety Rating'!$A$2,'Safety Rating'!$A$9,'Safety Rating'!$A$21,'Safety Rating'!$A$23,'Safety Rating'!$A$25,'Safety Rating'!$A$26)</c:f>
              <c:strCache>
                <c:ptCount val="6"/>
                <c:pt idx="0">
                  <c:v>Adria Airways </c:v>
                </c:pt>
                <c:pt idx="1">
                  <c:v>AirAsia Thailand </c:v>
                </c:pt>
                <c:pt idx="2">
                  <c:v>Nepal Airlines </c:v>
                </c:pt>
                <c:pt idx="3">
                  <c:v>Ryanair </c:v>
                </c:pt>
                <c:pt idx="4">
                  <c:v>Southwest Airlines</c:v>
                </c:pt>
                <c:pt idx="5">
                  <c:v>Swiss International Air Lines </c:v>
                </c:pt>
              </c:strCache>
            </c:strRef>
          </c:cat>
          <c:val>
            <c:numRef>
              <c:f>('Safety Rating'!$C$2,'Safety Rating'!$C$9,'Safety Rating'!$C$21,'Safety Rating'!$C$23,'Safety Rating'!$C$25,'Safety Rating'!$C$26)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13-4519-A139-FB0F49500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4281320"/>
        <c:axId val="464281976"/>
      </c:barChart>
      <c:catAx>
        <c:axId val="4642813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4281976"/>
        <c:crosses val="autoZero"/>
        <c:auto val="1"/>
        <c:lblAlgn val="ctr"/>
        <c:lblOffset val="100"/>
        <c:noMultiLvlLbl val="0"/>
      </c:catAx>
      <c:valAx>
        <c:axId val="464281976"/>
        <c:scaling>
          <c:orientation val="minMax"/>
          <c:max val="7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crossAx val="464281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25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Safety Rating</a:t>
            </a:r>
          </a:p>
        </c:rich>
      </c:tx>
      <c:layout>
        <c:manualLayout>
          <c:xMode val="edge"/>
          <c:yMode val="edge"/>
          <c:x val="0.41665755306659824"/>
          <c:y val="0.25873817966043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568304388379845"/>
          <c:y val="7.6455474410670007E-2"/>
          <c:w val="0.82202032655458768"/>
          <c:h val="0.89812292146275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'Safety Rating'!$C$1</c:f>
              <c:strCache>
                <c:ptCount val="1"/>
                <c:pt idx="0">
                  <c:v>Einstufung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('Safety Rating'!$A$2,'Safety Rating'!$A$9,'Safety Rating'!$A$21,'Safety Rating'!$A$23,'Safety Rating'!$A$25,'Safety Rating'!$A$26)</c:f>
              <c:strCache>
                <c:ptCount val="6"/>
                <c:pt idx="0">
                  <c:v>Adria Airways </c:v>
                </c:pt>
                <c:pt idx="1">
                  <c:v>AirAsia Thailand </c:v>
                </c:pt>
                <c:pt idx="2">
                  <c:v>Nepal Airlines </c:v>
                </c:pt>
                <c:pt idx="3">
                  <c:v>Ryanair </c:v>
                </c:pt>
                <c:pt idx="4">
                  <c:v>Southwest Airlines</c:v>
                </c:pt>
                <c:pt idx="5">
                  <c:v>Swiss International Air Lines </c:v>
                </c:pt>
              </c:strCache>
            </c:strRef>
          </c:cat>
          <c:val>
            <c:numRef>
              <c:f>('Safety Rating'!$C$2,'Safety Rating'!$C$9,'Safety Rating'!$C$21,'Safety Rating'!$C$23,'Safety Rating'!$C$25,'Safety Rating'!$C$26)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2-4CB5-A5DF-27D8FE49A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64281320"/>
        <c:axId val="464281976"/>
      </c:barChart>
      <c:catAx>
        <c:axId val="464281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4281976"/>
        <c:crosses val="autoZero"/>
        <c:auto val="1"/>
        <c:lblAlgn val="ctr"/>
        <c:lblOffset val="100"/>
        <c:noMultiLvlLbl val="0"/>
      </c:catAx>
      <c:valAx>
        <c:axId val="464281976"/>
        <c:scaling>
          <c:orientation val="minMax"/>
          <c:max val="7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464281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25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744139</xdr:colOff>
      <xdr:row>4</xdr:row>
      <xdr:rowOff>16669</xdr:rowOff>
    </xdr:from>
    <xdr:to>
      <xdr:col>12</xdr:col>
      <xdr:colOff>792</xdr:colOff>
      <xdr:row>19</xdr:row>
      <xdr:rowOff>28575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3557533E-E87A-4B04-BEAE-0BA04E90A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4</xdr:row>
      <xdr:rowOff>6350</xdr:rowOff>
    </xdr:from>
    <xdr:to>
      <xdr:col>19</xdr:col>
      <xdr:colOff>302816</xdr:colOff>
      <xdr:row>19</xdr:row>
      <xdr:rowOff>18257</xdr:rowOff>
    </xdr:to>
    <xdr:graphicFrame macro="">
      <xdr:nvGraphicFramePr>
        <xdr:cNvPr id="5" name="Diagramm 1">
          <a:extLst>
            <a:ext uri="{FF2B5EF4-FFF2-40B4-BE49-F238E27FC236}">
              <a16:creationId xmlns:a16="http://schemas.microsoft.com/office/drawing/2014/main" id="{0A78D85F-F619-4F88-A3AC-934FB4593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tabSelected="1" zoomScaleNormal="100" workbookViewId="0">
      <selection activeCell="B3" sqref="B3"/>
    </sheetView>
  </sheetViews>
  <sheetFormatPr baseColWidth="10" defaultColWidth="10.85546875" defaultRowHeight="13.15" x14ac:dyDescent="0.4"/>
  <cols>
    <col min="1" max="1" width="15.640625" bestFit="1" customWidth="1"/>
    <col min="2" max="4" width="16.640625" customWidth="1"/>
  </cols>
  <sheetData>
    <row r="1" spans="1:4" s="1" customFormat="1" ht="14.25" x14ac:dyDescent="0.45">
      <c r="A1" s="5" t="s">
        <v>0</v>
      </c>
      <c r="B1" s="6">
        <v>44373</v>
      </c>
    </row>
    <row r="2" spans="1:4" s="1" customFormat="1" ht="14.25" x14ac:dyDescent="0.45">
      <c r="A2" s="7" t="s">
        <v>1</v>
      </c>
      <c r="B2" s="8">
        <v>44378</v>
      </c>
    </row>
    <row r="3" spans="1:4" s="1" customFormat="1" ht="14.25" x14ac:dyDescent="0.45">
      <c r="A3" s="9" t="s">
        <v>2</v>
      </c>
      <c r="B3" s="34">
        <f>B2-B1</f>
        <v>5</v>
      </c>
    </row>
    <row r="4" spans="1:4" s="1" customFormat="1" ht="14.25" x14ac:dyDescent="0.45">
      <c r="A4" s="1" t="s">
        <v>5</v>
      </c>
    </row>
    <row r="5" spans="1:4" s="1" customFormat="1" ht="14.25" x14ac:dyDescent="0.45">
      <c r="A5" s="10">
        <v>1</v>
      </c>
      <c r="B5" s="11">
        <v>1.1200000000000001</v>
      </c>
    </row>
    <row r="6" spans="1:4" s="1" customFormat="1" ht="14.25" x14ac:dyDescent="0.45">
      <c r="A6" s="9"/>
    </row>
    <row r="7" spans="1:4" s="1" customFormat="1" ht="24.75" x14ac:dyDescent="0.45">
      <c r="A7" s="25"/>
      <c r="B7" s="26" t="s">
        <v>4</v>
      </c>
      <c r="C7" s="27" t="s">
        <v>3</v>
      </c>
      <c r="D7" s="28" t="s">
        <v>53</v>
      </c>
    </row>
    <row r="8" spans="1:4" s="1" customFormat="1" ht="14.25" x14ac:dyDescent="0.45">
      <c r="A8" s="12">
        <v>44104</v>
      </c>
      <c r="B8" s="10">
        <v>156.88</v>
      </c>
      <c r="C8" s="30">
        <f>B8*B$5</f>
        <v>175.7056</v>
      </c>
      <c r="D8" s="30">
        <f>ROUND(C8*20,0)/20</f>
        <v>175.7</v>
      </c>
    </row>
    <row r="9" spans="1:4" s="1" customFormat="1" ht="14.25" x14ac:dyDescent="0.45">
      <c r="A9" s="12">
        <v>44112</v>
      </c>
      <c r="B9" s="10">
        <v>171.06</v>
      </c>
      <c r="C9" s="30">
        <f t="shared" ref="C9:C33" si="0">B9*B$5</f>
        <v>191.58720000000002</v>
      </c>
      <c r="D9" s="30">
        <f t="shared" ref="D9:D33" si="1">ROUND(C9*20,0)/20</f>
        <v>191.6</v>
      </c>
    </row>
    <row r="10" spans="1:4" s="1" customFormat="1" ht="14.25" x14ac:dyDescent="0.45">
      <c r="A10" s="12">
        <v>44119</v>
      </c>
      <c r="B10" s="10">
        <v>179.17</v>
      </c>
      <c r="C10" s="30">
        <f t="shared" si="0"/>
        <v>200.6704</v>
      </c>
      <c r="D10" s="30">
        <f t="shared" si="1"/>
        <v>200.65</v>
      </c>
    </row>
    <row r="11" spans="1:4" s="1" customFormat="1" ht="14.25" x14ac:dyDescent="0.45">
      <c r="A11" s="12">
        <v>44126</v>
      </c>
      <c r="B11" s="10">
        <v>190.8</v>
      </c>
      <c r="C11" s="30">
        <f t="shared" si="0"/>
        <v>213.69600000000003</v>
      </c>
      <c r="D11" s="30">
        <f t="shared" si="1"/>
        <v>213.7</v>
      </c>
    </row>
    <row r="12" spans="1:4" s="1" customFormat="1" ht="14.25" x14ac:dyDescent="0.45">
      <c r="A12" s="12">
        <v>44133</v>
      </c>
      <c r="B12" s="10">
        <v>176.58</v>
      </c>
      <c r="C12" s="30">
        <f t="shared" si="0"/>
        <v>197.76960000000003</v>
      </c>
      <c r="D12" s="30">
        <f t="shared" si="1"/>
        <v>197.75</v>
      </c>
    </row>
    <row r="13" spans="1:4" s="1" customFormat="1" ht="14.25" x14ac:dyDescent="0.45">
      <c r="A13" s="12">
        <v>44136</v>
      </c>
      <c r="B13" s="10">
        <v>154.32</v>
      </c>
      <c r="C13" s="30">
        <f t="shared" si="0"/>
        <v>172.83840000000001</v>
      </c>
      <c r="D13" s="30">
        <f t="shared" si="1"/>
        <v>172.85</v>
      </c>
    </row>
    <row r="14" spans="1:4" s="1" customFormat="1" ht="14.25" x14ac:dyDescent="0.45">
      <c r="A14" s="12">
        <v>44144</v>
      </c>
      <c r="B14" s="10">
        <v>184.71</v>
      </c>
      <c r="C14" s="30">
        <f t="shared" si="0"/>
        <v>206.87520000000004</v>
      </c>
      <c r="D14" s="30">
        <f t="shared" si="1"/>
        <v>206.9</v>
      </c>
    </row>
    <row r="15" spans="1:4" s="1" customFormat="1" ht="14.25" x14ac:dyDescent="0.45">
      <c r="A15" s="12">
        <v>44154</v>
      </c>
      <c r="B15" s="10">
        <v>198.84</v>
      </c>
      <c r="C15" s="30">
        <f t="shared" si="0"/>
        <v>222.70080000000002</v>
      </c>
      <c r="D15" s="30">
        <f t="shared" si="1"/>
        <v>222.7</v>
      </c>
    </row>
    <row r="16" spans="1:4" s="1" customFormat="1" ht="14.25" x14ac:dyDescent="0.45">
      <c r="A16" s="12">
        <v>44161</v>
      </c>
      <c r="B16" s="10">
        <v>210.37</v>
      </c>
      <c r="C16" s="30">
        <f t="shared" si="0"/>
        <v>235.61440000000002</v>
      </c>
      <c r="D16" s="30">
        <f t="shared" si="1"/>
        <v>235.6</v>
      </c>
    </row>
    <row r="17" spans="1:4" s="1" customFormat="1" ht="14.25" x14ac:dyDescent="0.45">
      <c r="A17" s="12">
        <v>44168</v>
      </c>
      <c r="B17" s="10">
        <v>198.76</v>
      </c>
      <c r="C17" s="30">
        <f t="shared" si="0"/>
        <v>222.61120000000003</v>
      </c>
      <c r="D17" s="30">
        <f t="shared" si="1"/>
        <v>222.6</v>
      </c>
    </row>
    <row r="18" spans="1:4" s="1" customFormat="1" ht="14.25" x14ac:dyDescent="0.45">
      <c r="A18" s="12">
        <v>44175</v>
      </c>
      <c r="B18" s="10">
        <v>198.75</v>
      </c>
      <c r="C18" s="30">
        <f t="shared" si="0"/>
        <v>222.60000000000002</v>
      </c>
      <c r="D18" s="30">
        <f t="shared" si="1"/>
        <v>222.6</v>
      </c>
    </row>
    <row r="19" spans="1:4" s="1" customFormat="1" ht="14.25" x14ac:dyDescent="0.45">
      <c r="A19" s="12">
        <v>44183</v>
      </c>
      <c r="B19" s="10">
        <v>182.57</v>
      </c>
      <c r="C19" s="30">
        <f t="shared" si="0"/>
        <v>204.47840000000002</v>
      </c>
      <c r="D19" s="30">
        <f t="shared" si="1"/>
        <v>204.5</v>
      </c>
    </row>
    <row r="20" spans="1:4" s="1" customFormat="1" ht="14.25" x14ac:dyDescent="0.45">
      <c r="A20" s="12">
        <v>44189</v>
      </c>
      <c r="B20" s="10">
        <v>206.34</v>
      </c>
      <c r="C20" s="30">
        <f t="shared" si="0"/>
        <v>231.10080000000002</v>
      </c>
      <c r="D20" s="30">
        <f t="shared" si="1"/>
        <v>231.1</v>
      </c>
    </row>
    <row r="21" spans="1:4" s="1" customFormat="1" ht="14.25" x14ac:dyDescent="0.45">
      <c r="A21" s="12">
        <v>44196</v>
      </c>
      <c r="B21" s="10">
        <v>236.61</v>
      </c>
      <c r="C21" s="30">
        <f t="shared" si="0"/>
        <v>265.00320000000005</v>
      </c>
      <c r="D21" s="30">
        <f t="shared" si="1"/>
        <v>265</v>
      </c>
    </row>
    <row r="22" spans="1:4" s="1" customFormat="1" ht="14.25" x14ac:dyDescent="0.45">
      <c r="A22" s="12">
        <v>44203</v>
      </c>
      <c r="B22" s="10">
        <v>236.6</v>
      </c>
      <c r="C22" s="30">
        <f t="shared" si="0"/>
        <v>264.99200000000002</v>
      </c>
      <c r="D22" s="30">
        <f t="shared" si="1"/>
        <v>265</v>
      </c>
    </row>
    <row r="23" spans="1:4" s="1" customFormat="1" ht="14.25" x14ac:dyDescent="0.45">
      <c r="A23" s="12">
        <v>44215</v>
      </c>
      <c r="B23" s="10">
        <v>276.02</v>
      </c>
      <c r="C23" s="30">
        <f t="shared" si="0"/>
        <v>309.14240000000001</v>
      </c>
      <c r="D23" s="30">
        <f t="shared" si="1"/>
        <v>309.14999999999998</v>
      </c>
    </row>
    <row r="24" spans="1:4" s="1" customFormat="1" ht="14.25" x14ac:dyDescent="0.45">
      <c r="A24" s="12">
        <v>44217</v>
      </c>
      <c r="B24" s="10">
        <v>294.70999999999998</v>
      </c>
      <c r="C24" s="30">
        <f t="shared" si="0"/>
        <v>330.0752</v>
      </c>
      <c r="D24" s="30">
        <f t="shared" si="1"/>
        <v>330.1</v>
      </c>
    </row>
    <row r="25" spans="1:4" s="1" customFormat="1" ht="14.25" x14ac:dyDescent="0.45">
      <c r="A25" s="12">
        <v>44230</v>
      </c>
      <c r="B25" s="10">
        <v>344.63</v>
      </c>
      <c r="C25" s="30">
        <f t="shared" si="0"/>
        <v>385.98560000000003</v>
      </c>
      <c r="D25" s="30">
        <f t="shared" si="1"/>
        <v>386</v>
      </c>
    </row>
    <row r="26" spans="1:4" s="1" customFormat="1" ht="14.25" x14ac:dyDescent="0.45">
      <c r="A26" s="12">
        <v>44238</v>
      </c>
      <c r="B26" s="10">
        <v>344.58</v>
      </c>
      <c r="C26" s="30">
        <f t="shared" si="0"/>
        <v>385.92959999999999</v>
      </c>
      <c r="D26" s="30">
        <f t="shared" si="1"/>
        <v>385.95</v>
      </c>
    </row>
    <row r="27" spans="1:4" s="1" customFormat="1" ht="14.25" x14ac:dyDescent="0.45">
      <c r="A27" s="12">
        <v>44245</v>
      </c>
      <c r="B27" s="10">
        <v>407.86</v>
      </c>
      <c r="C27" s="30">
        <f t="shared" si="0"/>
        <v>456.80320000000006</v>
      </c>
      <c r="D27" s="30">
        <f t="shared" si="1"/>
        <v>456.8</v>
      </c>
    </row>
    <row r="28" spans="1:4" s="1" customFormat="1" ht="14.25" x14ac:dyDescent="0.45">
      <c r="A28" s="12">
        <v>44252</v>
      </c>
      <c r="B28" s="10">
        <v>414.41</v>
      </c>
      <c r="C28" s="30">
        <f t="shared" si="0"/>
        <v>464.13920000000007</v>
      </c>
      <c r="D28" s="30">
        <f t="shared" si="1"/>
        <v>464.15</v>
      </c>
    </row>
    <row r="29" spans="1:4" s="1" customFormat="1" ht="14.25" x14ac:dyDescent="0.45">
      <c r="A29" s="12">
        <v>44259</v>
      </c>
      <c r="B29" s="10">
        <v>426.04</v>
      </c>
      <c r="C29" s="30">
        <f t="shared" si="0"/>
        <v>477.16480000000007</v>
      </c>
      <c r="D29" s="30">
        <f t="shared" si="1"/>
        <v>477.15</v>
      </c>
    </row>
    <row r="30" spans="1:4" s="1" customFormat="1" ht="14.25" x14ac:dyDescent="0.45">
      <c r="A30" s="12">
        <v>44266</v>
      </c>
      <c r="B30" s="10">
        <v>456.32</v>
      </c>
      <c r="C30" s="30">
        <f t="shared" si="0"/>
        <v>511.07840000000004</v>
      </c>
      <c r="D30" s="30">
        <f t="shared" si="1"/>
        <v>511.1</v>
      </c>
    </row>
    <row r="31" spans="1:4" s="1" customFormat="1" ht="14.25" x14ac:dyDescent="0.45">
      <c r="A31" s="12">
        <v>44273</v>
      </c>
      <c r="B31" s="10">
        <v>400.53</v>
      </c>
      <c r="C31" s="30">
        <f t="shared" si="0"/>
        <v>448.59360000000004</v>
      </c>
      <c r="D31" s="30">
        <f t="shared" si="1"/>
        <v>448.6</v>
      </c>
    </row>
    <row r="32" spans="1:4" s="1" customFormat="1" ht="14.25" x14ac:dyDescent="0.45">
      <c r="A32" s="12">
        <v>44280</v>
      </c>
      <c r="B32" s="10">
        <v>354.24</v>
      </c>
      <c r="C32" s="30">
        <f t="shared" si="0"/>
        <v>396.74880000000007</v>
      </c>
      <c r="D32" s="30">
        <f t="shared" si="1"/>
        <v>396.75</v>
      </c>
    </row>
    <row r="33" spans="1:4" s="1" customFormat="1" ht="14.25" x14ac:dyDescent="0.45">
      <c r="A33" s="12">
        <v>44287</v>
      </c>
      <c r="B33" s="10">
        <v>350.16</v>
      </c>
      <c r="C33" s="30">
        <f t="shared" si="0"/>
        <v>392.17920000000004</v>
      </c>
      <c r="D33" s="30">
        <f t="shared" si="1"/>
        <v>392.2</v>
      </c>
    </row>
  </sheetData>
  <conditionalFormatting sqref="B8:B33">
    <cfRule type="top10" dxfId="1" priority="1" bottom="1" rank="1"/>
    <cfRule type="top10" dxfId="0" priority="2" rank="1"/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973C3-76F2-4072-B59E-35FA10385B53}">
  <dimension ref="A1:K48"/>
  <sheetViews>
    <sheetView zoomScaleNormal="100" workbookViewId="0"/>
  </sheetViews>
  <sheetFormatPr baseColWidth="10" defaultColWidth="10.85546875" defaultRowHeight="14.25" x14ac:dyDescent="0.45"/>
  <cols>
    <col min="1" max="1" width="24.5703125" style="1" bestFit="1" customWidth="1"/>
    <col min="2" max="2" width="7.42578125" style="1" bestFit="1" customWidth="1"/>
    <col min="3" max="4" width="7.5703125" style="1" customWidth="1"/>
    <col min="5" max="5" width="16.640625" style="1" customWidth="1"/>
    <col min="6" max="6" width="15.640625" style="1" customWidth="1"/>
    <col min="7" max="7" width="20.640625" style="1" customWidth="1"/>
    <col min="8" max="8" width="10.85546875" style="1"/>
    <col min="9" max="9" width="20.35546875" style="1" customWidth="1"/>
    <col min="10" max="10" width="10.85546875" style="1"/>
    <col min="11" max="11" width="23.140625" style="1" bestFit="1" customWidth="1"/>
    <col min="12" max="16384" width="10.85546875" style="1"/>
  </cols>
  <sheetData>
    <row r="1" spans="1:11" ht="35.25" customHeight="1" x14ac:dyDescent="0.9">
      <c r="A1" s="15" t="s">
        <v>52</v>
      </c>
      <c r="B1" s="16"/>
      <c r="C1" s="16"/>
      <c r="D1" s="16"/>
      <c r="E1" s="16"/>
      <c r="F1" s="16"/>
      <c r="G1" s="16"/>
      <c r="H1" s="16"/>
      <c r="I1" s="16"/>
      <c r="J1" s="20"/>
      <c r="K1" s="20"/>
    </row>
    <row r="2" spans="1:11" ht="30" customHeight="1" x14ac:dyDescent="0.45">
      <c r="A2" s="17" t="s">
        <v>54</v>
      </c>
      <c r="B2" s="29">
        <f>COUNTBLANK(F8:F48)</f>
        <v>8</v>
      </c>
      <c r="C2" s="41">
        <f>COUNTIF(F8:F48,"")</f>
        <v>8</v>
      </c>
      <c r="D2" s="20"/>
      <c r="E2" s="20"/>
      <c r="F2" s="20"/>
      <c r="G2" s="36" t="s">
        <v>113</v>
      </c>
      <c r="H2" s="20"/>
      <c r="I2" s="20"/>
      <c r="J2" s="20"/>
      <c r="K2" s="20"/>
    </row>
    <row r="3" spans="1:11" ht="30" customHeight="1" x14ac:dyDescent="0.45">
      <c r="A3" s="19" t="s">
        <v>121</v>
      </c>
      <c r="B3" s="42">
        <f>MIN(F8:F48)</f>
        <v>6</v>
      </c>
      <c r="C3" s="20"/>
      <c r="D3" s="20"/>
      <c r="E3" s="20"/>
      <c r="F3" s="20"/>
      <c r="G3" s="21">
        <v>10</v>
      </c>
      <c r="H3" s="20"/>
      <c r="I3" s="20"/>
      <c r="J3" s="20"/>
      <c r="K3" s="20"/>
    </row>
    <row r="4" spans="1:11" ht="30" customHeight="1" x14ac:dyDescent="0.45">
      <c r="A4" s="18" t="s">
        <v>112</v>
      </c>
      <c r="B4" s="31">
        <f>AVERAGE(B8:B48)</f>
        <v>55.170731707317074</v>
      </c>
      <c r="C4" s="20"/>
      <c r="D4" s="20"/>
      <c r="E4" s="20"/>
      <c r="F4" s="20"/>
      <c r="G4" s="20"/>
      <c r="H4" s="20"/>
      <c r="I4" s="20"/>
      <c r="J4" s="20"/>
      <c r="K4" s="20"/>
    </row>
    <row r="5" spans="1:11" x14ac:dyDescent="0.4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28.5" x14ac:dyDescent="0.45">
      <c r="A6" s="22"/>
      <c r="B6" s="43" t="s">
        <v>114</v>
      </c>
      <c r="C6" s="43"/>
      <c r="D6" s="43"/>
      <c r="E6" s="23" t="s">
        <v>115</v>
      </c>
      <c r="F6" s="22" t="s">
        <v>47</v>
      </c>
      <c r="G6" s="23" t="s">
        <v>113</v>
      </c>
      <c r="H6" s="23" t="s">
        <v>118</v>
      </c>
      <c r="I6" s="35" t="s">
        <v>113</v>
      </c>
      <c r="J6" s="20"/>
      <c r="K6" s="24" t="s">
        <v>119</v>
      </c>
    </row>
    <row r="7" spans="1:11" x14ac:dyDescent="0.45">
      <c r="A7" s="22" t="s">
        <v>48</v>
      </c>
      <c r="B7" s="40" t="s">
        <v>49</v>
      </c>
      <c r="C7" s="40" t="s">
        <v>50</v>
      </c>
      <c r="D7" s="40" t="s">
        <v>51</v>
      </c>
      <c r="E7" s="37" t="s">
        <v>116</v>
      </c>
      <c r="F7" s="22"/>
      <c r="G7" s="37" t="s">
        <v>117</v>
      </c>
      <c r="H7" s="37" t="s">
        <v>115</v>
      </c>
      <c r="I7" s="38" t="s">
        <v>120</v>
      </c>
      <c r="J7" s="20"/>
      <c r="K7" s="39" t="s">
        <v>116</v>
      </c>
    </row>
    <row r="8" spans="1:11" x14ac:dyDescent="0.45">
      <c r="A8" s="1" t="s">
        <v>6</v>
      </c>
      <c r="B8" s="2">
        <v>55</v>
      </c>
      <c r="C8" s="2">
        <v>40</v>
      </c>
      <c r="D8" s="2">
        <v>20</v>
      </c>
      <c r="E8" s="3">
        <f t="shared" ref="E8:E48" si="0">B8*C8*D8/1000</f>
        <v>44</v>
      </c>
      <c r="F8" s="4">
        <v>8</v>
      </c>
      <c r="G8" s="1" t="str">
        <f t="shared" ref="G8:G48" si="1">IF(F8="","ok",IF(F8&gt;=G$3,"ok",""))</f>
        <v/>
      </c>
      <c r="H8" s="1">
        <f>_xlfn.RANK.EQ(E8,E$8:E$48,0)</f>
        <v>33</v>
      </c>
      <c r="I8" s="1" t="str">
        <f t="shared" ref="I8:I48" si="2">IF(OR(F8="",F8&gt;=G$3),"ok","")</f>
        <v/>
      </c>
      <c r="K8" s="3">
        <v>44</v>
      </c>
    </row>
    <row r="9" spans="1:11" x14ac:dyDescent="0.45">
      <c r="A9" s="1" t="s">
        <v>7</v>
      </c>
      <c r="B9" s="2">
        <v>55</v>
      </c>
      <c r="C9" s="2">
        <v>40</v>
      </c>
      <c r="D9" s="2">
        <v>24</v>
      </c>
      <c r="E9" s="3">
        <f t="shared" si="0"/>
        <v>52.8</v>
      </c>
      <c r="F9" s="4">
        <v>10</v>
      </c>
      <c r="G9" s="1" t="str">
        <f t="shared" si="1"/>
        <v>ok</v>
      </c>
      <c r="H9" s="1">
        <f t="shared" ref="H9:H48" si="3">_xlfn.RANK.EQ(E9,E$8:E$48,0)</f>
        <v>6</v>
      </c>
      <c r="I9" s="1" t="str">
        <f t="shared" si="2"/>
        <v>ok</v>
      </c>
      <c r="K9" s="3">
        <v>52.8</v>
      </c>
    </row>
    <row r="10" spans="1:11" x14ac:dyDescent="0.45">
      <c r="A10" s="1" t="s">
        <v>8</v>
      </c>
      <c r="B10" s="2">
        <v>55</v>
      </c>
      <c r="C10" s="2">
        <v>40</v>
      </c>
      <c r="D10" s="2">
        <v>20</v>
      </c>
      <c r="E10" s="3">
        <f t="shared" si="0"/>
        <v>44</v>
      </c>
      <c r="F10" s="4">
        <v>10</v>
      </c>
      <c r="G10" s="1" t="str">
        <f t="shared" si="1"/>
        <v>ok</v>
      </c>
      <c r="H10" s="1">
        <f t="shared" si="3"/>
        <v>33</v>
      </c>
      <c r="I10" s="1" t="str">
        <f t="shared" si="2"/>
        <v>ok</v>
      </c>
      <c r="K10" s="3">
        <v>44</v>
      </c>
    </row>
    <row r="11" spans="1:11" x14ac:dyDescent="0.45">
      <c r="A11" s="1" t="s">
        <v>9</v>
      </c>
      <c r="B11" s="2">
        <v>55</v>
      </c>
      <c r="C11" s="2">
        <v>35</v>
      </c>
      <c r="D11" s="2">
        <v>25</v>
      </c>
      <c r="E11" s="3">
        <f t="shared" si="0"/>
        <v>48.125</v>
      </c>
      <c r="F11" s="4">
        <v>10</v>
      </c>
      <c r="G11" s="1" t="str">
        <f t="shared" si="1"/>
        <v>ok</v>
      </c>
      <c r="H11" s="1">
        <f t="shared" si="3"/>
        <v>19</v>
      </c>
      <c r="I11" s="1" t="str">
        <f t="shared" si="2"/>
        <v>ok</v>
      </c>
      <c r="K11" s="3">
        <v>48.125</v>
      </c>
    </row>
    <row r="12" spans="1:11" x14ac:dyDescent="0.45">
      <c r="A12" s="1" t="s">
        <v>10</v>
      </c>
      <c r="B12" s="2">
        <v>54</v>
      </c>
      <c r="C12" s="2">
        <v>40</v>
      </c>
      <c r="D12" s="2">
        <v>23</v>
      </c>
      <c r="E12" s="3">
        <f t="shared" si="0"/>
        <v>49.68</v>
      </c>
      <c r="F12" s="4">
        <v>10</v>
      </c>
      <c r="G12" s="1" t="str">
        <f t="shared" si="1"/>
        <v>ok</v>
      </c>
      <c r="H12" s="1">
        <f t="shared" si="3"/>
        <v>18</v>
      </c>
      <c r="I12" s="1" t="str">
        <f t="shared" si="2"/>
        <v>ok</v>
      </c>
      <c r="K12" s="3">
        <v>49.68</v>
      </c>
    </row>
    <row r="13" spans="1:11" x14ac:dyDescent="0.45">
      <c r="A13" s="1" t="s">
        <v>11</v>
      </c>
      <c r="B13" s="2">
        <v>55</v>
      </c>
      <c r="C13" s="2">
        <v>35</v>
      </c>
      <c r="D13" s="2">
        <v>25</v>
      </c>
      <c r="E13" s="3">
        <f t="shared" si="0"/>
        <v>48.125</v>
      </c>
      <c r="F13" s="4">
        <v>12</v>
      </c>
      <c r="G13" s="1" t="str">
        <f t="shared" si="1"/>
        <v>ok</v>
      </c>
      <c r="H13" s="1">
        <f t="shared" si="3"/>
        <v>19</v>
      </c>
      <c r="I13" s="1" t="str">
        <f t="shared" si="2"/>
        <v>ok</v>
      </c>
      <c r="K13" s="3">
        <v>48.125</v>
      </c>
    </row>
    <row r="14" spans="1:11" x14ac:dyDescent="0.45">
      <c r="A14" s="1" t="s">
        <v>12</v>
      </c>
      <c r="B14" s="2">
        <v>55</v>
      </c>
      <c r="C14" s="2">
        <v>40</v>
      </c>
      <c r="D14" s="2">
        <v>20</v>
      </c>
      <c r="E14" s="3">
        <f t="shared" si="0"/>
        <v>44</v>
      </c>
      <c r="F14" s="4">
        <v>8</v>
      </c>
      <c r="G14" s="1" t="str">
        <f t="shared" si="1"/>
        <v/>
      </c>
      <c r="H14" s="1">
        <f t="shared" si="3"/>
        <v>33</v>
      </c>
      <c r="I14" s="1" t="str">
        <f t="shared" si="2"/>
        <v/>
      </c>
      <c r="K14" s="3">
        <v>44</v>
      </c>
    </row>
    <row r="15" spans="1:11" x14ac:dyDescent="0.45">
      <c r="A15" s="1" t="s">
        <v>13</v>
      </c>
      <c r="B15" s="2">
        <v>55</v>
      </c>
      <c r="C15" s="2">
        <v>40</v>
      </c>
      <c r="D15" s="2">
        <v>20</v>
      </c>
      <c r="E15" s="3">
        <f t="shared" si="0"/>
        <v>44</v>
      </c>
      <c r="F15" s="4">
        <v>8</v>
      </c>
      <c r="G15" s="1" t="str">
        <f t="shared" si="1"/>
        <v/>
      </c>
      <c r="H15" s="1">
        <f t="shared" si="3"/>
        <v>33</v>
      </c>
      <c r="I15" s="1" t="str">
        <f t="shared" si="2"/>
        <v/>
      </c>
      <c r="K15" s="3">
        <v>44</v>
      </c>
    </row>
    <row r="16" spans="1:11" x14ac:dyDescent="0.45">
      <c r="A16" s="1" t="s">
        <v>14</v>
      </c>
      <c r="B16" s="2">
        <v>55</v>
      </c>
      <c r="C16" s="2">
        <v>35</v>
      </c>
      <c r="D16" s="2">
        <v>25</v>
      </c>
      <c r="E16" s="3">
        <f t="shared" si="0"/>
        <v>48.125</v>
      </c>
      <c r="F16" s="4">
        <v>8</v>
      </c>
      <c r="G16" s="1" t="str">
        <f t="shared" si="1"/>
        <v/>
      </c>
      <c r="H16" s="1">
        <f t="shared" si="3"/>
        <v>19</v>
      </c>
      <c r="I16" s="1" t="str">
        <f t="shared" si="2"/>
        <v/>
      </c>
      <c r="K16" s="3">
        <v>48.125</v>
      </c>
    </row>
    <row r="17" spans="1:11" x14ac:dyDescent="0.45">
      <c r="A17" s="1" t="s">
        <v>15</v>
      </c>
      <c r="B17" s="2">
        <v>55</v>
      </c>
      <c r="C17" s="2">
        <v>40</v>
      </c>
      <c r="D17" s="2">
        <v>25</v>
      </c>
      <c r="E17" s="3">
        <f t="shared" si="0"/>
        <v>55</v>
      </c>
      <c r="F17" s="4">
        <v>10</v>
      </c>
      <c r="G17" s="1" t="str">
        <f t="shared" si="1"/>
        <v>ok</v>
      </c>
      <c r="H17" s="1">
        <f t="shared" si="3"/>
        <v>5</v>
      </c>
      <c r="I17" s="1" t="str">
        <f t="shared" si="2"/>
        <v>ok</v>
      </c>
      <c r="K17" s="3">
        <v>55</v>
      </c>
    </row>
    <row r="18" spans="1:11" x14ac:dyDescent="0.45">
      <c r="A18" s="1" t="s">
        <v>16</v>
      </c>
      <c r="B18" s="2">
        <v>56</v>
      </c>
      <c r="C18" s="2">
        <v>36</v>
      </c>
      <c r="D18" s="2">
        <v>23</v>
      </c>
      <c r="E18" s="3">
        <f t="shared" si="0"/>
        <v>46.368000000000002</v>
      </c>
      <c r="F18" s="4"/>
      <c r="G18" s="1" t="str">
        <f t="shared" si="1"/>
        <v>ok</v>
      </c>
      <c r="H18" s="1">
        <f t="shared" si="3"/>
        <v>25</v>
      </c>
      <c r="I18" s="1" t="str">
        <f t="shared" si="2"/>
        <v>ok</v>
      </c>
      <c r="K18" s="3">
        <v>46.368000000000002</v>
      </c>
    </row>
    <row r="19" spans="1:11" x14ac:dyDescent="0.45">
      <c r="A19" s="1" t="s">
        <v>17</v>
      </c>
      <c r="B19" s="2">
        <v>55</v>
      </c>
      <c r="C19" s="2">
        <v>40</v>
      </c>
      <c r="D19" s="2">
        <v>20</v>
      </c>
      <c r="E19" s="3">
        <f t="shared" si="0"/>
        <v>44</v>
      </c>
      <c r="F19" s="4">
        <v>10</v>
      </c>
      <c r="G19" s="1" t="str">
        <f t="shared" si="1"/>
        <v>ok</v>
      </c>
      <c r="H19" s="1">
        <f t="shared" si="3"/>
        <v>33</v>
      </c>
      <c r="I19" s="1" t="str">
        <f t="shared" si="2"/>
        <v>ok</v>
      </c>
      <c r="K19" s="3">
        <v>44</v>
      </c>
    </row>
    <row r="20" spans="1:11" x14ac:dyDescent="0.45">
      <c r="A20" s="1" t="s">
        <v>18</v>
      </c>
      <c r="B20" s="2">
        <v>55</v>
      </c>
      <c r="C20" s="2">
        <v>40</v>
      </c>
      <c r="D20" s="2">
        <v>23</v>
      </c>
      <c r="E20" s="3">
        <f t="shared" si="0"/>
        <v>50.6</v>
      </c>
      <c r="F20" s="4">
        <v>8</v>
      </c>
      <c r="G20" s="1" t="str">
        <f t="shared" si="1"/>
        <v/>
      </c>
      <c r="H20" s="1">
        <f t="shared" si="3"/>
        <v>9</v>
      </c>
      <c r="I20" s="1" t="str">
        <f t="shared" si="2"/>
        <v/>
      </c>
      <c r="K20" s="3">
        <v>50.6</v>
      </c>
    </row>
    <row r="21" spans="1:11" x14ac:dyDescent="0.45">
      <c r="A21" s="1" t="s">
        <v>19</v>
      </c>
      <c r="B21" s="2">
        <v>55</v>
      </c>
      <c r="C21" s="2">
        <v>40</v>
      </c>
      <c r="D21" s="2">
        <v>23</v>
      </c>
      <c r="E21" s="3">
        <f t="shared" si="0"/>
        <v>50.6</v>
      </c>
      <c r="F21" s="4">
        <v>8</v>
      </c>
      <c r="G21" s="1" t="str">
        <f t="shared" si="1"/>
        <v/>
      </c>
      <c r="H21" s="1">
        <f t="shared" si="3"/>
        <v>9</v>
      </c>
      <c r="I21" s="1" t="str">
        <f t="shared" si="2"/>
        <v/>
      </c>
      <c r="K21" s="3">
        <v>50.6</v>
      </c>
    </row>
    <row r="22" spans="1:11" x14ac:dyDescent="0.45">
      <c r="A22" s="1" t="s">
        <v>20</v>
      </c>
      <c r="B22" s="2">
        <v>55</v>
      </c>
      <c r="C22" s="2">
        <v>40</v>
      </c>
      <c r="D22" s="2">
        <v>23</v>
      </c>
      <c r="E22" s="3">
        <f t="shared" si="0"/>
        <v>50.6</v>
      </c>
      <c r="F22" s="4"/>
      <c r="G22" s="1" t="str">
        <f t="shared" si="1"/>
        <v>ok</v>
      </c>
      <c r="H22" s="1">
        <f t="shared" si="3"/>
        <v>9</v>
      </c>
      <c r="I22" s="1" t="str">
        <f t="shared" si="2"/>
        <v>ok</v>
      </c>
      <c r="K22" s="3">
        <v>50.6</v>
      </c>
    </row>
    <row r="23" spans="1:11" x14ac:dyDescent="0.45">
      <c r="A23" s="1" t="s">
        <v>21</v>
      </c>
      <c r="B23" s="2">
        <v>56</v>
      </c>
      <c r="C23" s="2">
        <v>45</v>
      </c>
      <c r="D23" s="2">
        <v>25</v>
      </c>
      <c r="E23" s="3">
        <f t="shared" si="0"/>
        <v>63</v>
      </c>
      <c r="F23" s="4">
        <v>23</v>
      </c>
      <c r="G23" s="1" t="str">
        <f t="shared" si="1"/>
        <v>ok</v>
      </c>
      <c r="H23" s="1">
        <f t="shared" si="3"/>
        <v>1</v>
      </c>
      <c r="I23" s="1" t="str">
        <f t="shared" si="2"/>
        <v>ok</v>
      </c>
      <c r="K23" s="3">
        <v>63</v>
      </c>
    </row>
    <row r="24" spans="1:11" x14ac:dyDescent="0.45">
      <c r="A24" s="1" t="s">
        <v>22</v>
      </c>
      <c r="B24" s="2">
        <v>55</v>
      </c>
      <c r="C24" s="2">
        <v>40</v>
      </c>
      <c r="D24" s="2">
        <v>23</v>
      </c>
      <c r="E24" s="3">
        <f t="shared" si="0"/>
        <v>50.6</v>
      </c>
      <c r="F24" s="4">
        <v>6</v>
      </c>
      <c r="G24" s="1" t="str">
        <f t="shared" si="1"/>
        <v/>
      </c>
      <c r="H24" s="1">
        <f t="shared" si="3"/>
        <v>9</v>
      </c>
      <c r="I24" s="1" t="str">
        <f t="shared" si="2"/>
        <v/>
      </c>
      <c r="K24" s="3">
        <v>50.6</v>
      </c>
    </row>
    <row r="25" spans="1:11" x14ac:dyDescent="0.45">
      <c r="A25" s="1" t="s">
        <v>23</v>
      </c>
      <c r="B25" s="2">
        <v>56</v>
      </c>
      <c r="C25" s="2">
        <v>36</v>
      </c>
      <c r="D25" s="2">
        <v>23</v>
      </c>
      <c r="E25" s="3">
        <f t="shared" si="0"/>
        <v>46.368000000000002</v>
      </c>
      <c r="F25" s="4">
        <v>7</v>
      </c>
      <c r="G25" s="1" t="str">
        <f t="shared" si="1"/>
        <v/>
      </c>
      <c r="H25" s="1">
        <f t="shared" si="3"/>
        <v>25</v>
      </c>
      <c r="I25" s="1" t="str">
        <f t="shared" si="2"/>
        <v/>
      </c>
      <c r="K25" s="3">
        <v>46.368000000000002</v>
      </c>
    </row>
    <row r="26" spans="1:11" x14ac:dyDescent="0.45">
      <c r="A26" s="1" t="s">
        <v>24</v>
      </c>
      <c r="B26" s="2">
        <v>56</v>
      </c>
      <c r="C26" s="2">
        <v>36</v>
      </c>
      <c r="D26" s="2">
        <v>25</v>
      </c>
      <c r="E26" s="3">
        <f t="shared" si="0"/>
        <v>50.4</v>
      </c>
      <c r="F26" s="4">
        <v>8</v>
      </c>
      <c r="G26" s="1" t="str">
        <f t="shared" si="1"/>
        <v/>
      </c>
      <c r="H26" s="1">
        <f t="shared" si="3"/>
        <v>17</v>
      </c>
      <c r="I26" s="1" t="str">
        <f t="shared" si="2"/>
        <v/>
      </c>
      <c r="K26" s="3">
        <v>50.4</v>
      </c>
    </row>
    <row r="27" spans="1:11" x14ac:dyDescent="0.45">
      <c r="A27" s="1" t="s">
        <v>25</v>
      </c>
      <c r="B27" s="2">
        <v>55</v>
      </c>
      <c r="C27" s="2">
        <v>36</v>
      </c>
      <c r="D27" s="2">
        <v>23</v>
      </c>
      <c r="E27" s="3">
        <f t="shared" si="0"/>
        <v>45.54</v>
      </c>
      <c r="F27" s="4"/>
      <c r="G27" s="1" t="str">
        <f t="shared" si="1"/>
        <v>ok</v>
      </c>
      <c r="H27" s="1">
        <f t="shared" si="3"/>
        <v>32</v>
      </c>
      <c r="I27" s="1" t="str">
        <f t="shared" si="2"/>
        <v>ok</v>
      </c>
      <c r="K27" s="3">
        <v>45.54</v>
      </c>
    </row>
    <row r="28" spans="1:11" x14ac:dyDescent="0.45">
      <c r="A28" s="1" t="s">
        <v>26</v>
      </c>
      <c r="B28" s="2">
        <v>56</v>
      </c>
      <c r="C28" s="2">
        <v>45</v>
      </c>
      <c r="D28" s="2">
        <v>25</v>
      </c>
      <c r="E28" s="3">
        <f t="shared" si="0"/>
        <v>63</v>
      </c>
      <c r="F28" s="4"/>
      <c r="G28" s="1" t="str">
        <f t="shared" si="1"/>
        <v>ok</v>
      </c>
      <c r="H28" s="1">
        <f t="shared" si="3"/>
        <v>1</v>
      </c>
      <c r="I28" s="1" t="str">
        <f t="shared" si="2"/>
        <v>ok</v>
      </c>
      <c r="K28" s="3">
        <v>63</v>
      </c>
    </row>
    <row r="29" spans="1:11" x14ac:dyDescent="0.45">
      <c r="A29" s="1" t="s">
        <v>27</v>
      </c>
      <c r="B29" s="2">
        <v>55</v>
      </c>
      <c r="C29" s="2">
        <v>38</v>
      </c>
      <c r="D29" s="2">
        <v>23</v>
      </c>
      <c r="E29" s="3">
        <f t="shared" si="0"/>
        <v>48.07</v>
      </c>
      <c r="F29" s="4">
        <v>7</v>
      </c>
      <c r="G29" s="1" t="str">
        <f t="shared" si="1"/>
        <v/>
      </c>
      <c r="H29" s="1">
        <f t="shared" si="3"/>
        <v>24</v>
      </c>
      <c r="I29" s="1" t="str">
        <f t="shared" si="2"/>
        <v/>
      </c>
      <c r="K29" s="3">
        <v>48.07</v>
      </c>
    </row>
    <row r="30" spans="1:11" x14ac:dyDescent="0.45">
      <c r="A30" s="1" t="s">
        <v>28</v>
      </c>
      <c r="B30" s="2">
        <v>56</v>
      </c>
      <c r="C30" s="2">
        <v>45</v>
      </c>
      <c r="D30" s="2">
        <v>25</v>
      </c>
      <c r="E30" s="3">
        <f t="shared" si="0"/>
        <v>63</v>
      </c>
      <c r="F30" s="4">
        <v>8</v>
      </c>
      <c r="G30" s="1" t="str">
        <f t="shared" si="1"/>
        <v/>
      </c>
      <c r="H30" s="1">
        <f t="shared" si="3"/>
        <v>1</v>
      </c>
      <c r="I30" s="1" t="str">
        <f t="shared" si="2"/>
        <v/>
      </c>
      <c r="K30" s="3">
        <v>63</v>
      </c>
    </row>
    <row r="31" spans="1:11" x14ac:dyDescent="0.45">
      <c r="A31" s="1" t="s">
        <v>29</v>
      </c>
      <c r="B31" s="2">
        <v>56</v>
      </c>
      <c r="C31" s="2">
        <v>36</v>
      </c>
      <c r="D31" s="2">
        <v>23</v>
      </c>
      <c r="E31" s="3">
        <f t="shared" si="0"/>
        <v>46.368000000000002</v>
      </c>
      <c r="F31" s="4"/>
      <c r="G31" s="1" t="str">
        <f t="shared" si="1"/>
        <v>ok</v>
      </c>
      <c r="H31" s="1">
        <f t="shared" si="3"/>
        <v>25</v>
      </c>
      <c r="I31" s="1" t="str">
        <f t="shared" si="2"/>
        <v>ok</v>
      </c>
      <c r="K31" s="3">
        <v>46.368000000000002</v>
      </c>
    </row>
    <row r="32" spans="1:11" x14ac:dyDescent="0.45">
      <c r="A32" s="1" t="s">
        <v>30</v>
      </c>
      <c r="B32" s="2">
        <v>56</v>
      </c>
      <c r="C32" s="2">
        <v>36</v>
      </c>
      <c r="D32" s="2">
        <v>23</v>
      </c>
      <c r="E32" s="3">
        <f t="shared" si="0"/>
        <v>46.368000000000002</v>
      </c>
      <c r="F32" s="4"/>
      <c r="G32" s="1" t="str">
        <f t="shared" si="1"/>
        <v>ok</v>
      </c>
      <c r="H32" s="1">
        <f t="shared" si="3"/>
        <v>25</v>
      </c>
      <c r="I32" s="1" t="str">
        <f t="shared" si="2"/>
        <v>ok</v>
      </c>
      <c r="K32" s="3">
        <v>46.368000000000002</v>
      </c>
    </row>
    <row r="33" spans="1:11" x14ac:dyDescent="0.45">
      <c r="A33" s="1" t="s">
        <v>31</v>
      </c>
      <c r="B33" s="2">
        <v>55</v>
      </c>
      <c r="C33" s="2">
        <v>35</v>
      </c>
      <c r="D33" s="2">
        <v>25</v>
      </c>
      <c r="E33" s="3">
        <f t="shared" si="0"/>
        <v>48.125</v>
      </c>
      <c r="F33" s="4">
        <v>8</v>
      </c>
      <c r="G33" s="1" t="str">
        <f t="shared" si="1"/>
        <v/>
      </c>
      <c r="H33" s="1">
        <f t="shared" si="3"/>
        <v>19</v>
      </c>
      <c r="I33" s="1" t="str">
        <f t="shared" si="2"/>
        <v/>
      </c>
      <c r="K33" s="3">
        <v>48.125</v>
      </c>
    </row>
    <row r="34" spans="1:11" x14ac:dyDescent="0.45">
      <c r="A34" s="1" t="s">
        <v>32</v>
      </c>
      <c r="B34" s="2">
        <v>55</v>
      </c>
      <c r="C34" s="2">
        <v>40</v>
      </c>
      <c r="D34" s="2">
        <v>20</v>
      </c>
      <c r="E34" s="3">
        <f t="shared" si="0"/>
        <v>44</v>
      </c>
      <c r="F34" s="4"/>
      <c r="G34" s="1" t="str">
        <f t="shared" si="1"/>
        <v>ok</v>
      </c>
      <c r="H34" s="1">
        <f t="shared" si="3"/>
        <v>33</v>
      </c>
      <c r="I34" s="1" t="str">
        <f t="shared" si="2"/>
        <v>ok</v>
      </c>
      <c r="K34" s="3">
        <v>44</v>
      </c>
    </row>
    <row r="35" spans="1:11" x14ac:dyDescent="0.45">
      <c r="A35" s="1" t="s">
        <v>33</v>
      </c>
      <c r="B35" s="2">
        <v>55</v>
      </c>
      <c r="C35" s="2">
        <v>40</v>
      </c>
      <c r="D35" s="2">
        <v>20</v>
      </c>
      <c r="E35" s="3">
        <f t="shared" si="0"/>
        <v>44</v>
      </c>
      <c r="F35" s="4">
        <v>12</v>
      </c>
      <c r="G35" s="1" t="str">
        <f t="shared" si="1"/>
        <v>ok</v>
      </c>
      <c r="H35" s="1">
        <f t="shared" si="3"/>
        <v>33</v>
      </c>
      <c r="I35" s="1" t="str">
        <f t="shared" si="2"/>
        <v>ok</v>
      </c>
      <c r="K35" s="3">
        <v>44</v>
      </c>
    </row>
    <row r="36" spans="1:11" x14ac:dyDescent="0.45">
      <c r="A36" s="1" t="s">
        <v>34</v>
      </c>
      <c r="B36" s="2">
        <v>55</v>
      </c>
      <c r="C36" s="2">
        <v>40</v>
      </c>
      <c r="D36" s="2">
        <v>23</v>
      </c>
      <c r="E36" s="3">
        <f t="shared" si="0"/>
        <v>50.6</v>
      </c>
      <c r="F36" s="4">
        <v>8</v>
      </c>
      <c r="G36" s="1" t="str">
        <f t="shared" si="1"/>
        <v/>
      </c>
      <c r="H36" s="1">
        <f t="shared" si="3"/>
        <v>9</v>
      </c>
      <c r="I36" s="1" t="str">
        <f t="shared" si="2"/>
        <v/>
      </c>
      <c r="K36" s="3">
        <v>50.6</v>
      </c>
    </row>
    <row r="37" spans="1:11" x14ac:dyDescent="0.45">
      <c r="A37" s="1" t="s">
        <v>35</v>
      </c>
      <c r="B37" s="2">
        <v>55</v>
      </c>
      <c r="C37" s="2">
        <v>40</v>
      </c>
      <c r="D37" s="2">
        <v>23</v>
      </c>
      <c r="E37" s="3">
        <f t="shared" si="0"/>
        <v>50.6</v>
      </c>
      <c r="F37" s="4">
        <v>8</v>
      </c>
      <c r="G37" s="1" t="str">
        <f t="shared" si="1"/>
        <v/>
      </c>
      <c r="H37" s="1">
        <f t="shared" si="3"/>
        <v>9</v>
      </c>
      <c r="I37" s="1" t="str">
        <f t="shared" si="2"/>
        <v/>
      </c>
      <c r="K37" s="3">
        <v>50.6</v>
      </c>
    </row>
    <row r="38" spans="1:11" x14ac:dyDescent="0.45">
      <c r="A38" s="1" t="s">
        <v>36</v>
      </c>
      <c r="B38" s="2">
        <v>56</v>
      </c>
      <c r="C38" s="2">
        <v>36</v>
      </c>
      <c r="D38" s="2">
        <v>26</v>
      </c>
      <c r="E38" s="3">
        <f t="shared" si="0"/>
        <v>52.415999999999997</v>
      </c>
      <c r="F38" s="4">
        <v>7</v>
      </c>
      <c r="G38" s="1" t="str">
        <f t="shared" si="1"/>
        <v/>
      </c>
      <c r="H38" s="1">
        <f t="shared" si="3"/>
        <v>7</v>
      </c>
      <c r="I38" s="1" t="str">
        <f t="shared" si="2"/>
        <v/>
      </c>
      <c r="K38" s="3">
        <v>52.415999999999997</v>
      </c>
    </row>
    <row r="39" spans="1:11" x14ac:dyDescent="0.45">
      <c r="A39" s="1" t="s">
        <v>37</v>
      </c>
      <c r="B39" s="2">
        <v>50</v>
      </c>
      <c r="C39" s="2">
        <v>37</v>
      </c>
      <c r="D39" s="2">
        <v>25</v>
      </c>
      <c r="E39" s="3">
        <f t="shared" si="0"/>
        <v>46.25</v>
      </c>
      <c r="F39" s="4">
        <v>7</v>
      </c>
      <c r="G39" s="1" t="str">
        <f t="shared" si="1"/>
        <v/>
      </c>
      <c r="H39" s="1">
        <f t="shared" si="3"/>
        <v>31</v>
      </c>
      <c r="I39" s="1" t="str">
        <f t="shared" si="2"/>
        <v/>
      </c>
      <c r="K39" s="3">
        <v>46.25</v>
      </c>
    </row>
    <row r="40" spans="1:11" x14ac:dyDescent="0.45">
      <c r="A40" s="1" t="s">
        <v>38</v>
      </c>
      <c r="B40" s="2">
        <v>55</v>
      </c>
      <c r="C40" s="2">
        <v>40</v>
      </c>
      <c r="D40" s="2">
        <v>20</v>
      </c>
      <c r="E40" s="3">
        <f t="shared" si="0"/>
        <v>44</v>
      </c>
      <c r="F40" s="4">
        <v>10</v>
      </c>
      <c r="G40" s="1" t="str">
        <f t="shared" si="1"/>
        <v>ok</v>
      </c>
      <c r="H40" s="1">
        <f t="shared" si="3"/>
        <v>33</v>
      </c>
      <c r="I40" s="1" t="str">
        <f t="shared" si="2"/>
        <v>ok</v>
      </c>
      <c r="K40" s="3">
        <v>44</v>
      </c>
    </row>
    <row r="41" spans="1:11" x14ac:dyDescent="0.45">
      <c r="A41" s="1" t="s">
        <v>39</v>
      </c>
      <c r="B41" s="2">
        <v>55</v>
      </c>
      <c r="C41" s="2">
        <v>40</v>
      </c>
      <c r="D41" s="2">
        <v>23</v>
      </c>
      <c r="E41" s="3">
        <f t="shared" si="0"/>
        <v>50.6</v>
      </c>
      <c r="F41" s="4">
        <v>8</v>
      </c>
      <c r="G41" s="1" t="str">
        <f t="shared" si="1"/>
        <v/>
      </c>
      <c r="H41" s="1">
        <f t="shared" si="3"/>
        <v>9</v>
      </c>
      <c r="I41" s="1" t="str">
        <f t="shared" si="2"/>
        <v/>
      </c>
      <c r="K41" s="3">
        <v>50.6</v>
      </c>
    </row>
    <row r="42" spans="1:11" x14ac:dyDescent="0.45">
      <c r="A42" s="1" t="s">
        <v>40</v>
      </c>
      <c r="B42" s="2">
        <v>56</v>
      </c>
      <c r="C42" s="2">
        <v>45</v>
      </c>
      <c r="D42" s="2">
        <v>25</v>
      </c>
      <c r="E42" s="3">
        <f t="shared" si="0"/>
        <v>63</v>
      </c>
      <c r="F42" s="4">
        <v>7</v>
      </c>
      <c r="G42" s="1" t="str">
        <f t="shared" si="1"/>
        <v/>
      </c>
      <c r="H42" s="1">
        <f t="shared" si="3"/>
        <v>1</v>
      </c>
      <c r="I42" s="1" t="str">
        <f t="shared" si="2"/>
        <v/>
      </c>
      <c r="K42" s="3">
        <v>63</v>
      </c>
    </row>
    <row r="43" spans="1:11" x14ac:dyDescent="0.45">
      <c r="A43" s="1" t="s">
        <v>41</v>
      </c>
      <c r="B43" s="2">
        <v>55</v>
      </c>
      <c r="C43" s="2">
        <v>35</v>
      </c>
      <c r="D43" s="2">
        <v>25</v>
      </c>
      <c r="E43" s="3">
        <f t="shared" si="0"/>
        <v>48.125</v>
      </c>
      <c r="F43" s="4">
        <v>10</v>
      </c>
      <c r="G43" s="1" t="str">
        <f t="shared" si="1"/>
        <v>ok</v>
      </c>
      <c r="H43" s="1">
        <f t="shared" si="3"/>
        <v>19</v>
      </c>
      <c r="I43" s="1" t="str">
        <f t="shared" si="2"/>
        <v>ok</v>
      </c>
      <c r="K43" s="3">
        <v>48.125</v>
      </c>
    </row>
    <row r="44" spans="1:11" x14ac:dyDescent="0.45">
      <c r="A44" s="1" t="s">
        <v>42</v>
      </c>
      <c r="B44" s="2">
        <v>55</v>
      </c>
      <c r="C44" s="2">
        <v>40</v>
      </c>
      <c r="D44" s="2">
        <v>23</v>
      </c>
      <c r="E44" s="3">
        <f t="shared" si="0"/>
        <v>50.6</v>
      </c>
      <c r="F44" s="4">
        <v>8</v>
      </c>
      <c r="G44" s="1" t="str">
        <f t="shared" si="1"/>
        <v/>
      </c>
      <c r="H44" s="1">
        <f t="shared" si="3"/>
        <v>9</v>
      </c>
      <c r="I44" s="1" t="str">
        <f t="shared" si="2"/>
        <v/>
      </c>
      <c r="K44" s="3">
        <v>50.6</v>
      </c>
    </row>
    <row r="45" spans="1:11" x14ac:dyDescent="0.45">
      <c r="A45" s="1" t="s">
        <v>43</v>
      </c>
      <c r="B45" s="2">
        <v>56</v>
      </c>
      <c r="C45" s="2">
        <v>40</v>
      </c>
      <c r="D45" s="2">
        <v>23</v>
      </c>
      <c r="E45" s="3">
        <f t="shared" si="0"/>
        <v>51.52</v>
      </c>
      <c r="F45" s="4"/>
      <c r="G45" s="1" t="str">
        <f t="shared" si="1"/>
        <v>ok</v>
      </c>
      <c r="H45" s="1">
        <f t="shared" si="3"/>
        <v>8</v>
      </c>
      <c r="I45" s="1" t="str">
        <f t="shared" si="2"/>
        <v>ok</v>
      </c>
      <c r="K45" s="3">
        <v>51.52</v>
      </c>
    </row>
    <row r="46" spans="1:11" x14ac:dyDescent="0.45">
      <c r="A46" s="1" t="s">
        <v>44</v>
      </c>
      <c r="B46" s="2">
        <v>56</v>
      </c>
      <c r="C46" s="2">
        <v>36</v>
      </c>
      <c r="D46" s="2">
        <v>23</v>
      </c>
      <c r="E46" s="3">
        <f t="shared" si="0"/>
        <v>46.368000000000002</v>
      </c>
      <c r="F46" s="4">
        <v>18</v>
      </c>
      <c r="G46" s="1" t="str">
        <f t="shared" si="1"/>
        <v>ok</v>
      </c>
      <c r="H46" s="1">
        <f t="shared" si="3"/>
        <v>25</v>
      </c>
      <c r="I46" s="1" t="str">
        <f t="shared" si="2"/>
        <v>ok</v>
      </c>
      <c r="K46" s="3">
        <v>46.368000000000002</v>
      </c>
    </row>
    <row r="47" spans="1:11" x14ac:dyDescent="0.45">
      <c r="A47" s="1" t="s">
        <v>45</v>
      </c>
      <c r="B47" s="2">
        <v>56</v>
      </c>
      <c r="C47" s="2">
        <v>36</v>
      </c>
      <c r="D47" s="2">
        <v>23</v>
      </c>
      <c r="E47" s="3">
        <f t="shared" si="0"/>
        <v>46.368000000000002</v>
      </c>
      <c r="F47" s="4">
        <v>6</v>
      </c>
      <c r="G47" s="1" t="str">
        <f t="shared" si="1"/>
        <v/>
      </c>
      <c r="H47" s="1">
        <f t="shared" si="3"/>
        <v>25</v>
      </c>
      <c r="I47" s="1" t="str">
        <f t="shared" si="2"/>
        <v/>
      </c>
      <c r="K47" s="3">
        <v>46.368000000000002</v>
      </c>
    </row>
    <row r="48" spans="1:11" x14ac:dyDescent="0.45">
      <c r="A48" s="1" t="s">
        <v>46</v>
      </c>
      <c r="B48" s="2">
        <v>55</v>
      </c>
      <c r="C48" s="2">
        <v>40</v>
      </c>
      <c r="D48" s="2">
        <v>20</v>
      </c>
      <c r="E48" s="3">
        <f t="shared" si="0"/>
        <v>44</v>
      </c>
      <c r="F48" s="4">
        <v>10</v>
      </c>
      <c r="G48" s="1" t="str">
        <f t="shared" si="1"/>
        <v>ok</v>
      </c>
      <c r="H48" s="1">
        <f t="shared" si="3"/>
        <v>33</v>
      </c>
      <c r="I48" s="1" t="str">
        <f t="shared" si="2"/>
        <v>ok</v>
      </c>
      <c r="K48" s="3">
        <v>44</v>
      </c>
    </row>
  </sheetData>
  <mergeCells count="1">
    <mergeCell ref="B6:D6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CD269-3B52-4962-93AB-DE3EDA795932}">
  <dimension ref="A1:L27"/>
  <sheetViews>
    <sheetView zoomScaleNormal="100" workbookViewId="0"/>
  </sheetViews>
  <sheetFormatPr baseColWidth="10" defaultColWidth="10.85546875" defaultRowHeight="14.25" x14ac:dyDescent="0.45"/>
  <cols>
    <col min="1" max="1" width="25" style="1" bestFit="1" customWidth="1"/>
    <col min="2" max="2" width="18.85546875" style="1" customWidth="1"/>
    <col min="3" max="5" width="10.85546875" style="1"/>
    <col min="6" max="12" width="9.85546875" style="1" customWidth="1"/>
    <col min="13" max="16384" width="10.85546875" style="1"/>
  </cols>
  <sheetData>
    <row r="1" spans="1:12" x14ac:dyDescent="0.45">
      <c r="A1" s="13" t="s">
        <v>101</v>
      </c>
      <c r="B1" s="13" t="s">
        <v>102</v>
      </c>
      <c r="C1" s="13" t="s">
        <v>103</v>
      </c>
      <c r="D1" s="13" t="s">
        <v>111</v>
      </c>
      <c r="F1" s="44" t="s">
        <v>103</v>
      </c>
      <c r="G1" s="44"/>
      <c r="H1" s="44"/>
      <c r="I1" s="44"/>
      <c r="J1" s="44"/>
      <c r="K1" s="44"/>
      <c r="L1" s="44"/>
    </row>
    <row r="2" spans="1:12" x14ac:dyDescent="0.45">
      <c r="A2" s="29" t="s">
        <v>55</v>
      </c>
      <c r="B2" s="1" t="s">
        <v>56</v>
      </c>
      <c r="C2" s="29">
        <v>6</v>
      </c>
      <c r="D2" s="1" t="str">
        <f>HLOOKUP(C2,F$2:L$3,2,FALSE)</f>
        <v>******</v>
      </c>
      <c r="F2" s="32">
        <v>7</v>
      </c>
      <c r="G2" s="32">
        <v>6</v>
      </c>
      <c r="H2" s="32">
        <v>5</v>
      </c>
      <c r="I2" s="32">
        <v>4</v>
      </c>
      <c r="J2" s="32">
        <v>3</v>
      </c>
      <c r="K2" s="32">
        <v>2</v>
      </c>
      <c r="L2" s="32">
        <v>1</v>
      </c>
    </row>
    <row r="3" spans="1:12" x14ac:dyDescent="0.45">
      <c r="A3" s="14" t="s">
        <v>57</v>
      </c>
      <c r="B3" s="14" t="s">
        <v>58</v>
      </c>
      <c r="C3" s="14">
        <v>7</v>
      </c>
      <c r="D3" s="14" t="str">
        <f t="shared" ref="D3:D27" si="0">HLOOKUP(C3,F$2:L$3,2,FALSE)</f>
        <v>*******</v>
      </c>
      <c r="F3" s="33" t="s">
        <v>104</v>
      </c>
      <c r="G3" s="33" t="s">
        <v>105</v>
      </c>
      <c r="H3" s="33" t="s">
        <v>106</v>
      </c>
      <c r="I3" s="33" t="s">
        <v>107</v>
      </c>
      <c r="J3" s="33" t="s">
        <v>108</v>
      </c>
      <c r="K3" s="33" t="s">
        <v>109</v>
      </c>
      <c r="L3" s="33" t="s">
        <v>110</v>
      </c>
    </row>
    <row r="4" spans="1:12" x14ac:dyDescent="0.45">
      <c r="A4" s="1" t="s">
        <v>59</v>
      </c>
      <c r="B4" s="1" t="s">
        <v>60</v>
      </c>
      <c r="C4" s="1">
        <v>7</v>
      </c>
      <c r="D4" s="1" t="str">
        <f t="shared" si="0"/>
        <v>*******</v>
      </c>
    </row>
    <row r="5" spans="1:12" x14ac:dyDescent="0.45">
      <c r="A5" s="14" t="s">
        <v>61</v>
      </c>
      <c r="B5" s="14" t="s">
        <v>62</v>
      </c>
      <c r="C5" s="14">
        <v>7</v>
      </c>
      <c r="D5" s="14" t="str">
        <f t="shared" si="0"/>
        <v>*******</v>
      </c>
    </row>
    <row r="6" spans="1:12" x14ac:dyDescent="0.45">
      <c r="A6" s="1" t="s">
        <v>63</v>
      </c>
      <c r="B6" s="1" t="s">
        <v>64</v>
      </c>
      <c r="C6" s="1">
        <v>7</v>
      </c>
      <c r="D6" s="1" t="str">
        <f t="shared" si="0"/>
        <v>*******</v>
      </c>
    </row>
    <row r="7" spans="1:12" x14ac:dyDescent="0.45">
      <c r="A7" s="14" t="s">
        <v>65</v>
      </c>
      <c r="B7" s="14" t="s">
        <v>66</v>
      </c>
      <c r="C7" s="14">
        <v>4</v>
      </c>
      <c r="D7" s="14" t="str">
        <f t="shared" si="0"/>
        <v>****</v>
      </c>
    </row>
    <row r="8" spans="1:12" x14ac:dyDescent="0.45">
      <c r="A8" s="1" t="s">
        <v>67</v>
      </c>
      <c r="B8" s="1" t="s">
        <v>68</v>
      </c>
      <c r="C8" s="1">
        <v>6</v>
      </c>
      <c r="D8" s="1" t="str">
        <f t="shared" si="0"/>
        <v>******</v>
      </c>
    </row>
    <row r="9" spans="1:12" x14ac:dyDescent="0.45">
      <c r="A9" s="29" t="s">
        <v>69</v>
      </c>
      <c r="B9" s="14" t="s">
        <v>70</v>
      </c>
      <c r="C9" s="29">
        <v>2</v>
      </c>
      <c r="D9" s="14" t="str">
        <f t="shared" si="0"/>
        <v>**</v>
      </c>
    </row>
    <row r="10" spans="1:12" x14ac:dyDescent="0.45">
      <c r="A10" s="1" t="s">
        <v>71</v>
      </c>
      <c r="B10" s="1" t="s">
        <v>72</v>
      </c>
      <c r="C10" s="1">
        <v>7</v>
      </c>
      <c r="D10" s="1" t="str">
        <f t="shared" si="0"/>
        <v>*******</v>
      </c>
    </row>
    <row r="11" spans="1:12" x14ac:dyDescent="0.45">
      <c r="A11" s="14" t="s">
        <v>16</v>
      </c>
      <c r="B11" s="14" t="s">
        <v>73</v>
      </c>
      <c r="C11" s="14">
        <v>7</v>
      </c>
      <c r="D11" s="14" t="str">
        <f t="shared" si="0"/>
        <v>*******</v>
      </c>
    </row>
    <row r="12" spans="1:12" x14ac:dyDescent="0.45">
      <c r="A12" s="1" t="s">
        <v>74</v>
      </c>
      <c r="B12" s="1" t="s">
        <v>75</v>
      </c>
      <c r="C12" s="1">
        <v>2</v>
      </c>
      <c r="D12" s="1" t="str">
        <f t="shared" si="0"/>
        <v>**</v>
      </c>
    </row>
    <row r="13" spans="1:12" x14ac:dyDescent="0.45">
      <c r="A13" s="14" t="s">
        <v>76</v>
      </c>
      <c r="B13" s="14" t="s">
        <v>77</v>
      </c>
      <c r="C13" s="14">
        <v>3</v>
      </c>
      <c r="D13" s="14" t="str">
        <f t="shared" si="0"/>
        <v>***</v>
      </c>
    </row>
    <row r="14" spans="1:12" x14ac:dyDescent="0.45">
      <c r="A14" s="1" t="s">
        <v>78</v>
      </c>
      <c r="B14" s="1" t="s">
        <v>70</v>
      </c>
      <c r="C14" s="1">
        <v>5</v>
      </c>
      <c r="D14" s="1" t="str">
        <f t="shared" si="0"/>
        <v>*****</v>
      </c>
    </row>
    <row r="15" spans="1:12" x14ac:dyDescent="0.45">
      <c r="A15" s="14" t="s">
        <v>79</v>
      </c>
      <c r="B15" s="14" t="s">
        <v>80</v>
      </c>
      <c r="C15" s="14">
        <v>4</v>
      </c>
      <c r="D15" s="14" t="str">
        <f t="shared" si="0"/>
        <v>****</v>
      </c>
    </row>
    <row r="16" spans="1:12" x14ac:dyDescent="0.45">
      <c r="A16" s="1" t="s">
        <v>81</v>
      </c>
      <c r="B16" s="1" t="s">
        <v>82</v>
      </c>
      <c r="C16" s="1">
        <v>7</v>
      </c>
      <c r="D16" s="1" t="str">
        <f t="shared" si="0"/>
        <v>*******</v>
      </c>
    </row>
    <row r="17" spans="1:4" x14ac:dyDescent="0.45">
      <c r="A17" s="14" t="s">
        <v>83</v>
      </c>
      <c r="B17" s="14" t="s">
        <v>62</v>
      </c>
      <c r="C17" s="14">
        <v>4</v>
      </c>
      <c r="D17" s="14" t="str">
        <f t="shared" si="0"/>
        <v>****</v>
      </c>
    </row>
    <row r="18" spans="1:4" x14ac:dyDescent="0.45">
      <c r="A18" s="1" t="s">
        <v>84</v>
      </c>
      <c r="B18" s="1" t="s">
        <v>85</v>
      </c>
      <c r="C18" s="1">
        <v>7</v>
      </c>
      <c r="D18" s="1" t="str">
        <f t="shared" si="0"/>
        <v>*******</v>
      </c>
    </row>
    <row r="19" spans="1:4" x14ac:dyDescent="0.45">
      <c r="A19" s="14" t="s">
        <v>86</v>
      </c>
      <c r="B19" s="14" t="s">
        <v>87</v>
      </c>
      <c r="C19" s="14">
        <v>7</v>
      </c>
      <c r="D19" s="14" t="str">
        <f t="shared" si="0"/>
        <v>*******</v>
      </c>
    </row>
    <row r="20" spans="1:4" x14ac:dyDescent="0.45">
      <c r="A20" s="1" t="s">
        <v>88</v>
      </c>
      <c r="B20" s="1" t="s">
        <v>89</v>
      </c>
      <c r="C20" s="1">
        <v>7</v>
      </c>
      <c r="D20" s="1" t="str">
        <f t="shared" si="0"/>
        <v>*******</v>
      </c>
    </row>
    <row r="21" spans="1:4" x14ac:dyDescent="0.45">
      <c r="A21" s="29" t="s">
        <v>90</v>
      </c>
      <c r="B21" s="14" t="s">
        <v>91</v>
      </c>
      <c r="C21" s="29">
        <v>1</v>
      </c>
      <c r="D21" s="14" t="str">
        <f t="shared" si="0"/>
        <v>*</v>
      </c>
    </row>
    <row r="22" spans="1:4" x14ac:dyDescent="0.45">
      <c r="A22" s="1" t="s">
        <v>92</v>
      </c>
      <c r="B22" s="1" t="s">
        <v>70</v>
      </c>
      <c r="C22" s="1">
        <v>2</v>
      </c>
      <c r="D22" s="1" t="str">
        <f t="shared" si="0"/>
        <v>**</v>
      </c>
    </row>
    <row r="23" spans="1:4" x14ac:dyDescent="0.45">
      <c r="A23" s="29" t="s">
        <v>93</v>
      </c>
      <c r="B23" s="14" t="s">
        <v>58</v>
      </c>
      <c r="C23" s="29">
        <v>4</v>
      </c>
      <c r="D23" s="14" t="str">
        <f t="shared" si="0"/>
        <v>****</v>
      </c>
    </row>
    <row r="24" spans="1:4" x14ac:dyDescent="0.45">
      <c r="A24" s="1" t="s">
        <v>94</v>
      </c>
      <c r="B24" s="1" t="s">
        <v>95</v>
      </c>
      <c r="C24" s="1">
        <v>7</v>
      </c>
      <c r="D24" s="1" t="str">
        <f t="shared" si="0"/>
        <v>*******</v>
      </c>
    </row>
    <row r="25" spans="1:4" x14ac:dyDescent="0.45">
      <c r="A25" s="29" t="s">
        <v>96</v>
      </c>
      <c r="B25" s="14" t="s">
        <v>73</v>
      </c>
      <c r="C25" s="29">
        <v>3</v>
      </c>
      <c r="D25" s="14" t="str">
        <f t="shared" si="0"/>
        <v>***</v>
      </c>
    </row>
    <row r="26" spans="1:4" x14ac:dyDescent="0.45">
      <c r="A26" s="29" t="s">
        <v>97</v>
      </c>
      <c r="B26" s="1" t="s">
        <v>98</v>
      </c>
      <c r="C26" s="29">
        <v>7</v>
      </c>
      <c r="D26" s="1" t="str">
        <f t="shared" si="0"/>
        <v>*******</v>
      </c>
    </row>
    <row r="27" spans="1:4" x14ac:dyDescent="0.45">
      <c r="A27" s="14" t="s">
        <v>99</v>
      </c>
      <c r="B27" s="14" t="s">
        <v>100</v>
      </c>
      <c r="C27" s="14">
        <v>6</v>
      </c>
      <c r="D27" s="14" t="str">
        <f t="shared" si="0"/>
        <v>******</v>
      </c>
    </row>
  </sheetData>
  <mergeCells count="1">
    <mergeCell ref="F1:L1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Preisentwicklung</vt:lpstr>
      <vt:lpstr>Handgepäck</vt:lpstr>
      <vt:lpstr>Safety Rating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dcterms:created xsi:type="dcterms:W3CDTF">2013-04-12T15:08:15Z</dcterms:created>
  <dcterms:modified xsi:type="dcterms:W3CDTF">2020-09-23T15:42:38Z</dcterms:modified>
</cp:coreProperties>
</file>